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11-25\"/>
    </mc:Choice>
  </mc:AlternateContent>
  <xr:revisionPtr revIDLastSave="0" documentId="13_ncr:1_{610401B7-FD08-4941-9235-9C9BD9C6CBE8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H10" i="5" s="1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<sst xmlns="http://schemas.openxmlformats.org/spreadsheetml/2006/main" count="188" uniqueCount="71">
  <si>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</si>
  <si>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</si>
  <si>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</si>
  <si>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</si>
  <si>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</si>
  <si>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</si>
  <si>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</si>
  <si>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</si>
  <si>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</si>
  <si>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</si>
  <si>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</si>
  <si>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</si>
  <si>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</si>
  <si>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</si>
  <si>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</si>
  <si>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</si>
  <si>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</si>
  <si>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</si>
  <si>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</si>
  <si>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</si>
  <si>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</si>
  <si>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</si>
  <si>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</si>
  <si>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</si>
  <si>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</si>
  <si>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</si>
  <si>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</si>
  <si>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</si>
  <si>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</si>
  <si>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</si>
  <si>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</si>
  <si>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</si>
  <si>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</si>
  <si>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</si>
  <si>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</si>
  <si>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</si>
  <si>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</si>
  <si>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</si>
  <si>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</si>
  <si>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</si>
  <si>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</si>
  <si>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</si>
  <si>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</si>
  <si>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</si>
  <si>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</si>
  <si>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</si>
  <si>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</si>
  <si>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</si>
  <si>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</si>
  <si>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</si>
  <si>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</si>
  <si>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</si>
  <si>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</si>
  <si>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</si>
  <si>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</si>
  <si>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</si>
  <si>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</si>
  <si>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</si>
  <si>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</si>
  <si>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</si>
  <si>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</si>
  <si>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</si>
  <si>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</si>
  <si>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</si>
  <si>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</si>
  <si>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</si>
  <si>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</si>
  <si>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</si>
  <si>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</si>
  <si>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</si>
  <si>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ՆՈՅԵՄԲԵՐԻ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</si>
</sst>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7-25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10-25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10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8145.7</v>
          </cell>
          <cell r="F23">
            <v>3247.7</v>
          </cell>
          <cell r="G23">
            <v>33462.5</v>
          </cell>
          <cell r="H23">
            <v>1776.6</v>
          </cell>
          <cell r="I23">
            <v>6434.3</v>
          </cell>
          <cell r="J23">
            <v>107343.6</v>
          </cell>
          <cell r="K23">
            <v>7140.1</v>
          </cell>
          <cell r="L23">
            <v>8741.1</v>
          </cell>
          <cell r="M23">
            <v>3193.1</v>
          </cell>
          <cell r="N23">
            <v>181.7</v>
          </cell>
          <cell r="O23">
            <v>8120.8</v>
          </cell>
          <cell r="P23">
            <v>6947.3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989820.1</v>
          </cell>
          <cell r="F44">
            <v>481636.9</v>
          </cell>
          <cell r="G44">
            <v>1565203</v>
          </cell>
          <cell r="H44">
            <v>466213.1</v>
          </cell>
          <cell r="I44">
            <v>1025161.6</v>
          </cell>
          <cell r="J44">
            <v>1943735.7</v>
          </cell>
          <cell r="K44">
            <v>1300023.3999999999</v>
          </cell>
          <cell r="L44">
            <v>1125473.8999999999</v>
          </cell>
          <cell r="M44">
            <v>187702.2</v>
          </cell>
          <cell r="N44">
            <v>63497.3</v>
          </cell>
          <cell r="O44">
            <v>1224788.3999999999</v>
          </cell>
          <cell r="P44">
            <v>757210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1252</v>
          </cell>
          <cell r="F72">
            <v>1575.8</v>
          </cell>
          <cell r="G72">
            <v>2703</v>
          </cell>
          <cell r="H72">
            <v>409.5</v>
          </cell>
          <cell r="I72">
            <v>4904</v>
          </cell>
          <cell r="J72">
            <v>4198.6000000000004</v>
          </cell>
          <cell r="K72">
            <v>1983</v>
          </cell>
          <cell r="L72">
            <v>323.3</v>
          </cell>
          <cell r="M72">
            <v>719.4</v>
          </cell>
          <cell r="N72">
            <v>2498.1999999999998</v>
          </cell>
          <cell r="O72">
            <v>3536.2</v>
          </cell>
          <cell r="P72">
            <v>2100.1999999999998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1076451.1000000001</v>
          </cell>
          <cell r="F93">
            <v>706635.6</v>
          </cell>
          <cell r="G93">
            <v>3019530.8</v>
          </cell>
          <cell r="H93">
            <v>579959.69999999995</v>
          </cell>
          <cell r="I93">
            <v>872479.5</v>
          </cell>
          <cell r="J93">
            <v>5347844.3</v>
          </cell>
          <cell r="K93">
            <v>2412269.7999999998</v>
          </cell>
          <cell r="L93">
            <v>919798.5</v>
          </cell>
          <cell r="M93">
            <v>631745.30000000005</v>
          </cell>
          <cell r="N93">
            <v>68354.600000000006</v>
          </cell>
          <cell r="O93">
            <v>1423384.3</v>
          </cell>
          <cell r="P93">
            <v>1306236.7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10383.9</v>
          </cell>
          <cell r="F26">
            <v>11939.9</v>
          </cell>
          <cell r="G26">
            <v>54478.1</v>
          </cell>
          <cell r="H26">
            <v>4963.3</v>
          </cell>
          <cell r="I26">
            <v>11450.1</v>
          </cell>
          <cell r="J26">
            <v>159524.5</v>
          </cell>
          <cell r="K26">
            <v>20987.7</v>
          </cell>
          <cell r="L26">
            <v>13735.5</v>
          </cell>
          <cell r="M26">
            <v>9293.6</v>
          </cell>
          <cell r="N26">
            <v>1705.4</v>
          </cell>
          <cell r="O26">
            <v>14873.7</v>
          </cell>
          <cell r="P26">
            <v>8128.4</v>
          </cell>
        </row>
        <row r="47">
          <cell r="E47">
            <v>1301400.1000000001</v>
          </cell>
          <cell r="F47">
            <v>669713.4</v>
          </cell>
          <cell r="G47">
            <v>1843928.5</v>
          </cell>
          <cell r="H47">
            <v>525383.6</v>
          </cell>
          <cell r="I47">
            <v>1316804.3</v>
          </cell>
          <cell r="J47">
            <v>2426641.7999999998</v>
          </cell>
          <cell r="K47">
            <v>1642840.6</v>
          </cell>
          <cell r="L47">
            <v>1443000.8</v>
          </cell>
          <cell r="M47">
            <v>223906.8</v>
          </cell>
          <cell r="N47">
            <v>85637.7</v>
          </cell>
          <cell r="O47">
            <v>1540864.9</v>
          </cell>
          <cell r="P47">
            <v>960605.3</v>
          </cell>
        </row>
        <row r="75">
          <cell r="E75">
            <v>6351.4</v>
          </cell>
          <cell r="F75">
            <v>934.9</v>
          </cell>
          <cell r="G75">
            <v>9226.4</v>
          </cell>
          <cell r="H75">
            <v>893.1</v>
          </cell>
          <cell r="I75">
            <v>7539.5</v>
          </cell>
          <cell r="J75">
            <v>11763.6</v>
          </cell>
          <cell r="K75">
            <v>13078.1</v>
          </cell>
          <cell r="L75">
            <v>2469.1</v>
          </cell>
          <cell r="M75">
            <v>3030.1</v>
          </cell>
          <cell r="N75">
            <v>3932.7</v>
          </cell>
          <cell r="O75">
            <v>10935</v>
          </cell>
          <cell r="P75">
            <v>4858.8999999999996</v>
          </cell>
        </row>
        <row r="96">
          <cell r="E96">
            <v>1129049.1000000001</v>
          </cell>
          <cell r="F96">
            <v>621087.69999999995</v>
          </cell>
          <cell r="G96">
            <v>2979680.7</v>
          </cell>
          <cell r="H96">
            <v>728238.1</v>
          </cell>
          <cell r="I96">
            <v>991853.9</v>
          </cell>
          <cell r="J96">
            <v>5959103</v>
          </cell>
          <cell r="K96">
            <v>2469589.4</v>
          </cell>
          <cell r="L96">
            <v>979932.6</v>
          </cell>
          <cell r="M96">
            <v>603971.69999999995</v>
          </cell>
          <cell r="N96">
            <v>73554.600000000006</v>
          </cell>
          <cell r="O96">
            <v>1399756</v>
          </cell>
          <cell r="P96">
            <v>1259183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200785.5</v>
          </cell>
          <cell r="F128">
            <v>104592.2</v>
          </cell>
          <cell r="G128">
            <v>394814.8</v>
          </cell>
          <cell r="H128">
            <v>134107.1</v>
          </cell>
          <cell r="I128">
            <v>172751.4</v>
          </cell>
          <cell r="J128">
            <v>1089383.3999999999</v>
          </cell>
          <cell r="K128">
            <v>326551.7</v>
          </cell>
          <cell r="L128">
            <v>156667.6</v>
          </cell>
          <cell r="M128">
            <v>24818.2</v>
          </cell>
          <cell r="N128">
            <v>22403.5</v>
          </cell>
          <cell r="O128">
            <v>287048.59999999998</v>
          </cell>
          <cell r="P128">
            <v>132485.6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112.2</v>
          </cell>
          <cell r="F135">
            <v>0</v>
          </cell>
          <cell r="G135">
            <v>0</v>
          </cell>
          <cell r="H135">
            <v>0</v>
          </cell>
          <cell r="I135">
            <v>11.5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115702.3</v>
          </cell>
          <cell r="F142">
            <v>19938.8</v>
          </cell>
          <cell r="G142">
            <v>114812.5</v>
          </cell>
          <cell r="H142">
            <v>31432.1</v>
          </cell>
          <cell r="I142">
            <v>63416.5</v>
          </cell>
          <cell r="J142">
            <v>942557.3</v>
          </cell>
          <cell r="K142">
            <v>47854.6</v>
          </cell>
          <cell r="L142">
            <v>118753.1</v>
          </cell>
          <cell r="M142">
            <v>10059.299999999999</v>
          </cell>
          <cell r="N142">
            <v>552.1</v>
          </cell>
          <cell r="O142">
            <v>61134.5</v>
          </cell>
          <cell r="P142">
            <v>45172.9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6105.4</v>
          </cell>
          <cell r="G149">
            <v>36196.5</v>
          </cell>
          <cell r="H149">
            <v>0</v>
          </cell>
          <cell r="I149">
            <v>3795</v>
          </cell>
          <cell r="J149">
            <v>654.9</v>
          </cell>
          <cell r="K149">
            <v>2120</v>
          </cell>
          <cell r="L149">
            <v>4043.9</v>
          </cell>
          <cell r="M149">
            <v>0</v>
          </cell>
          <cell r="N149">
            <v>1003.2</v>
          </cell>
          <cell r="O149">
            <v>9572.2000000000007</v>
          </cell>
          <cell r="P149">
            <v>2736.6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2607.9</v>
          </cell>
          <cell r="F156">
            <v>852.5</v>
          </cell>
          <cell r="G156">
            <v>17067.2</v>
          </cell>
          <cell r="H156">
            <v>218.3</v>
          </cell>
          <cell r="I156">
            <v>637.5</v>
          </cell>
          <cell r="J156">
            <v>87561.8</v>
          </cell>
          <cell r="K156">
            <v>1458.1</v>
          </cell>
          <cell r="L156">
            <v>273</v>
          </cell>
          <cell r="M156">
            <v>25.9</v>
          </cell>
          <cell r="N156">
            <v>1.2</v>
          </cell>
          <cell r="O156">
            <v>367.8</v>
          </cell>
          <cell r="P156">
            <v>2801.8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48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366796.4</v>
          </cell>
          <cell r="F198">
            <v>193583.3</v>
          </cell>
          <cell r="G198">
            <v>577594.4</v>
          </cell>
          <cell r="H198">
            <v>185446.39999999999</v>
          </cell>
          <cell r="I198">
            <v>421186.2</v>
          </cell>
          <cell r="J198">
            <v>1050699.1000000001</v>
          </cell>
          <cell r="K198">
            <v>637210.9</v>
          </cell>
          <cell r="L198">
            <v>515630.3</v>
          </cell>
          <cell r="M198">
            <v>64060.3</v>
          </cell>
          <cell r="N198">
            <v>35363.4</v>
          </cell>
          <cell r="O198">
            <v>620565.69999999995</v>
          </cell>
          <cell r="P198">
            <v>307395.90000000002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367168.6</v>
          </cell>
          <cell r="F226">
            <v>193844.5</v>
          </cell>
          <cell r="G226">
            <v>579629.19999999995</v>
          </cell>
          <cell r="H226">
            <v>185884.4</v>
          </cell>
          <cell r="I226">
            <v>422369.7</v>
          </cell>
          <cell r="J226">
            <v>1052109.6000000001</v>
          </cell>
          <cell r="K226">
            <v>638090.69999999995</v>
          </cell>
          <cell r="L226">
            <v>517358.2</v>
          </cell>
          <cell r="M226">
            <v>64066.3</v>
          </cell>
          <cell r="N226">
            <v>35363.4</v>
          </cell>
          <cell r="O226">
            <v>620821.69999999995</v>
          </cell>
          <cell r="P226">
            <v>307906.3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55368.2</v>
          </cell>
          <cell r="F233">
            <v>7510</v>
          </cell>
          <cell r="G233">
            <v>51951.6</v>
          </cell>
          <cell r="H233">
            <v>7806.4</v>
          </cell>
          <cell r="I233">
            <v>23252.400000000001</v>
          </cell>
          <cell r="J233">
            <v>111488.6</v>
          </cell>
          <cell r="K233">
            <v>17315</v>
          </cell>
          <cell r="L233">
            <v>24266.799999999999</v>
          </cell>
          <cell r="M233">
            <v>5983.1</v>
          </cell>
          <cell r="N233">
            <v>1113.2</v>
          </cell>
          <cell r="O233">
            <v>20132</v>
          </cell>
          <cell r="P233">
            <v>17527.2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4266.3999999999996</v>
          </cell>
          <cell r="F240">
            <v>10149.200000000001</v>
          </cell>
          <cell r="G240">
            <v>29416.7</v>
          </cell>
          <cell r="H240">
            <v>6867.4</v>
          </cell>
          <cell r="I240">
            <v>3330</v>
          </cell>
          <cell r="J240">
            <v>2664.1</v>
          </cell>
          <cell r="K240">
            <v>9672.4</v>
          </cell>
          <cell r="L240">
            <v>10315.299999999999</v>
          </cell>
          <cell r="M240">
            <v>0</v>
          </cell>
          <cell r="N240">
            <v>424</v>
          </cell>
          <cell r="O240">
            <v>1634.8</v>
          </cell>
          <cell r="P240">
            <v>10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197699.5</v>
          </cell>
          <cell r="F131">
            <v>103350</v>
          </cell>
          <cell r="G131">
            <v>398420</v>
          </cell>
          <cell r="H131">
            <v>125540.1</v>
          </cell>
          <cell r="I131">
            <v>169600</v>
          </cell>
          <cell r="J131">
            <v>1151400.1000000001</v>
          </cell>
          <cell r="K131">
            <v>302990</v>
          </cell>
          <cell r="L131">
            <v>177424</v>
          </cell>
          <cell r="M131">
            <v>29495</v>
          </cell>
          <cell r="N131">
            <v>19270</v>
          </cell>
          <cell r="O131">
            <v>276350</v>
          </cell>
          <cell r="P131">
            <v>136250</v>
          </cell>
        </row>
        <row r="138">
          <cell r="E138">
            <v>96.5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166867.9</v>
          </cell>
          <cell r="F145">
            <v>21526.799999999999</v>
          </cell>
          <cell r="G145">
            <v>93355.9</v>
          </cell>
          <cell r="H145">
            <v>42393.3</v>
          </cell>
          <cell r="I145">
            <v>64591.6</v>
          </cell>
          <cell r="J145">
            <v>1133229.6000000001</v>
          </cell>
          <cell r="K145">
            <v>64900</v>
          </cell>
          <cell r="L145">
            <v>64201.3</v>
          </cell>
          <cell r="M145">
            <v>6924</v>
          </cell>
          <cell r="N145">
            <v>2197.3000000000002</v>
          </cell>
          <cell r="O145">
            <v>79897</v>
          </cell>
          <cell r="P145">
            <v>49987.9</v>
          </cell>
        </row>
        <row r="152">
          <cell r="E152">
            <v>2316</v>
          </cell>
          <cell r="F152">
            <v>6144</v>
          </cell>
          <cell r="G152">
            <v>40000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7900</v>
          </cell>
          <cell r="P152">
            <v>5200</v>
          </cell>
        </row>
        <row r="159">
          <cell r="E159">
            <v>3518.9</v>
          </cell>
          <cell r="F159">
            <v>1606.7</v>
          </cell>
          <cell r="G159">
            <v>18538.5</v>
          </cell>
          <cell r="H159">
            <v>2639.4</v>
          </cell>
          <cell r="I159">
            <v>956.9</v>
          </cell>
          <cell r="J159">
            <v>103984.1</v>
          </cell>
          <cell r="K159">
            <v>12400</v>
          </cell>
          <cell r="L159">
            <v>1270.5999999999999</v>
          </cell>
          <cell r="M159">
            <v>34</v>
          </cell>
          <cell r="N159">
            <v>16.7</v>
          </cell>
          <cell r="O159">
            <v>580.5</v>
          </cell>
          <cell r="P159">
            <v>1169.9000000000001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289915.40000000002</v>
          </cell>
          <cell r="F201">
            <v>156121.5</v>
          </cell>
          <cell r="G201">
            <v>420380.7</v>
          </cell>
          <cell r="H201">
            <v>159683.5</v>
          </cell>
          <cell r="I201">
            <v>353310</v>
          </cell>
          <cell r="J201">
            <v>890351.2</v>
          </cell>
          <cell r="K201">
            <v>407940.3</v>
          </cell>
          <cell r="L201">
            <v>411598.5</v>
          </cell>
          <cell r="M201">
            <v>41390.800000000003</v>
          </cell>
          <cell r="N201">
            <v>34789.699999999997</v>
          </cell>
          <cell r="O201">
            <v>534029.9</v>
          </cell>
          <cell r="P201">
            <v>262693.59999999998</v>
          </cell>
        </row>
        <row r="229">
          <cell r="E229">
            <v>290765.40000000002</v>
          </cell>
          <cell r="F229">
            <v>156621.5</v>
          </cell>
          <cell r="G229">
            <v>422380.7</v>
          </cell>
          <cell r="H229">
            <v>159943.5</v>
          </cell>
          <cell r="I229">
            <v>354260</v>
          </cell>
          <cell r="J229">
            <v>893376.2</v>
          </cell>
          <cell r="K229">
            <v>410240.3</v>
          </cell>
          <cell r="L229">
            <v>412798.5</v>
          </cell>
          <cell r="M229">
            <v>41531.800000000003</v>
          </cell>
          <cell r="N229">
            <v>34889.699999999997</v>
          </cell>
          <cell r="O229">
            <v>534744.9</v>
          </cell>
          <cell r="P229">
            <v>263056.59999999998</v>
          </cell>
        </row>
        <row r="236">
          <cell r="E236">
            <v>19000</v>
          </cell>
          <cell r="F236">
            <v>4000</v>
          </cell>
          <cell r="G236">
            <v>25000</v>
          </cell>
          <cell r="H236">
            <v>10000</v>
          </cell>
          <cell r="I236">
            <v>4900</v>
          </cell>
          <cell r="J236">
            <v>30000</v>
          </cell>
          <cell r="K236">
            <v>15000</v>
          </cell>
          <cell r="L236">
            <v>11000</v>
          </cell>
          <cell r="M236">
            <v>2700</v>
          </cell>
          <cell r="N236">
            <v>1000</v>
          </cell>
          <cell r="O236">
            <v>12000</v>
          </cell>
          <cell r="P236">
            <v>5000</v>
          </cell>
        </row>
        <row r="243">
          <cell r="E243">
            <v>10000</v>
          </cell>
          <cell r="F243">
            <v>11000</v>
          </cell>
          <cell r="G243">
            <v>34000</v>
          </cell>
          <cell r="H243">
            <v>6000</v>
          </cell>
          <cell r="I243">
            <v>7900</v>
          </cell>
          <cell r="J243">
            <v>9000</v>
          </cell>
          <cell r="K243">
            <v>15000</v>
          </cell>
          <cell r="L243">
            <v>13900</v>
          </cell>
          <cell r="M243">
            <v>20</v>
          </cell>
          <cell r="N243">
            <v>1500</v>
          </cell>
          <cell r="O243">
            <v>8900</v>
          </cell>
          <cell r="P243">
            <v>8900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14315105.699999999</v>
          </cell>
        </row>
        <row r="100">
          <cell r="Q100">
            <v>11902300</v>
          </cell>
        </row>
        <row r="120">
          <cell r="R120">
            <v>590000</v>
          </cell>
        </row>
        <row r="121">
          <cell r="R121">
            <v>697608.1</v>
          </cell>
        </row>
        <row r="124">
          <cell r="Q124">
            <v>590000</v>
          </cell>
        </row>
        <row r="128">
          <cell r="R128">
            <v>9550014.8000000007</v>
          </cell>
        </row>
        <row r="129">
          <cell r="R129">
            <v>8754180.0999999996</v>
          </cell>
        </row>
        <row r="132">
          <cell r="Q132">
            <v>9550014.8000000007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Q140">
            <v>0</v>
          </cell>
        </row>
        <row r="144">
          <cell r="R144">
            <v>846892.5</v>
          </cell>
        </row>
        <row r="145">
          <cell r="R145">
            <v>572420.4</v>
          </cell>
        </row>
        <row r="148">
          <cell r="Q148">
            <v>846892.5</v>
          </cell>
        </row>
        <row r="160">
          <cell r="R160">
            <v>235038</v>
          </cell>
        </row>
        <row r="161">
          <cell r="R161">
            <v>305239.5</v>
          </cell>
        </row>
        <row r="164">
          <cell r="Q164">
            <v>235038</v>
          </cell>
        </row>
        <row r="168">
          <cell r="R168">
            <v>255000</v>
          </cell>
        </row>
        <row r="169">
          <cell r="R169">
            <v>253632.9</v>
          </cell>
        </row>
        <row r="172">
          <cell r="Q172">
            <v>255000</v>
          </cell>
        </row>
        <row r="176">
          <cell r="R176">
            <v>5000</v>
          </cell>
        </row>
        <row r="177">
          <cell r="R177">
            <v>1282.7</v>
          </cell>
        </row>
        <row r="180">
          <cell r="Q180">
            <v>5000</v>
          </cell>
        </row>
        <row r="200">
          <cell r="R200">
            <v>59156029</v>
          </cell>
        </row>
        <row r="201">
          <cell r="R201">
            <v>20238177.399999999</v>
          </cell>
        </row>
        <row r="204">
          <cell r="Q204">
            <v>59156029</v>
          </cell>
        </row>
        <row r="208">
          <cell r="R208">
            <v>21303814.699999999</v>
          </cell>
        </row>
        <row r="209">
          <cell r="R209">
            <v>12440647.699999999</v>
          </cell>
        </row>
        <row r="212">
          <cell r="Q212">
            <v>21303814.699999999</v>
          </cell>
        </row>
        <row r="424">
          <cell r="R424">
            <v>10997949.5</v>
          </cell>
        </row>
        <row r="425">
          <cell r="R425">
            <v>9821127.6999999993</v>
          </cell>
        </row>
        <row r="428">
          <cell r="Q428">
            <v>10997949.5</v>
          </cell>
        </row>
        <row r="432">
          <cell r="R432">
            <v>300000</v>
          </cell>
        </row>
        <row r="433">
          <cell r="R433">
            <v>205294.1</v>
          </cell>
        </row>
        <row r="436">
          <cell r="Q436">
            <v>300000</v>
          </cell>
        </row>
        <row r="488">
          <cell r="R488">
            <v>2464000</v>
          </cell>
        </row>
        <row r="489">
          <cell r="R489">
            <v>1336156.6000000001</v>
          </cell>
        </row>
        <row r="492">
          <cell r="Q492">
            <v>2464000</v>
          </cell>
        </row>
        <row r="536">
          <cell r="R536">
            <v>700000</v>
          </cell>
        </row>
        <row r="537">
          <cell r="R537">
            <v>-153987.79999999999</v>
          </cell>
        </row>
        <row r="540">
          <cell r="Q540">
            <v>700000</v>
          </cell>
        </row>
        <row r="648">
          <cell r="R648">
            <v>301060.3</v>
          </cell>
        </row>
        <row r="649">
          <cell r="R649">
            <v>84833</v>
          </cell>
        </row>
        <row r="652">
          <cell r="Q652">
            <v>301060.3</v>
          </cell>
        </row>
        <row r="656">
          <cell r="R656">
            <v>426853.2</v>
          </cell>
        </row>
        <row r="657">
          <cell r="R657">
            <v>12472</v>
          </cell>
        </row>
        <row r="660">
          <cell r="Q660">
            <v>426853.2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Q668">
            <v>0</v>
          </cell>
        </row>
        <row r="672">
          <cell r="R672">
            <v>5426511</v>
          </cell>
        </row>
        <row r="673">
          <cell r="R673">
            <v>673000</v>
          </cell>
        </row>
        <row r="676">
          <cell r="Q676">
            <v>5426511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31781.1</v>
          </cell>
        </row>
        <row r="692">
          <cell r="Q692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4" zoomScale="90" zoomScaleNormal="90" workbookViewId="0">
      <selection activeCell="M19" sqref="M19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6.125" style="6" customWidth="1"/>
    <col min="91" max="91" width="14.625" style="6" customWidth="1"/>
    <col min="92" max="92" width="13.2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3138948.6999999997</v>
      </c>
      <c r="H10" s="23">
        <f t="shared" ref="H10:H20" si="0">DK10+EG10-EC10</f>
        <v>2821680</v>
      </c>
      <c r="I10" s="23">
        <f>IFERROR(H10/G10*100,"-")</f>
        <v>89.892517198513005</v>
      </c>
      <c r="J10" s="24">
        <f>IFERROR(H10/F10*100,"-")</f>
        <v>89.892517198513005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3138948.6999999997</v>
      </c>
      <c r="M10" s="23">
        <f>R10+AB10+AG10+AL10+AQ10+AV10+BA10+BP10+BW10+BZ10+CC10+CF10+CI10+CO10+CR10+CX10+DA10+DD10+DG10</f>
        <v>2821680</v>
      </c>
      <c r="N10" s="25">
        <f>IFERROR(M10/L10*100,"-")</f>
        <v>89.892517198513005</v>
      </c>
      <c r="O10" s="26">
        <f>IFERROR(M10/K10*100,"-")</f>
        <v>89.892517198513005</v>
      </c>
      <c r="P10" s="27">
        <f>+[1]rep1_101!$E$92</f>
        <v>1129049.1000000001</v>
      </c>
      <c r="Q10" s="27">
        <f>+[2]rep1_101!$E$96</f>
        <v>1129049.1000000001</v>
      </c>
      <c r="R10" s="27">
        <f>+[1]rep1_101!$E$93</f>
        <v>1076451.1000000001</v>
      </c>
      <c r="S10" s="27">
        <f>IFERROR(R10/Q10*100,"-")</f>
        <v>95.341389493158445</v>
      </c>
      <c r="T10" s="26">
        <f>IFERROR(R10/P10*100,"-")</f>
        <v>95.341389493158445</v>
      </c>
      <c r="U10" s="27">
        <f>+Z10+AJ10</f>
        <v>1311784</v>
      </c>
      <c r="V10" s="27">
        <f>+AA10+AK10</f>
        <v>1311784</v>
      </c>
      <c r="W10" s="27">
        <f>+AB10+AL10</f>
        <v>997965.79999999993</v>
      </c>
      <c r="X10" s="27">
        <f>IFERROR(W10/V10*100,"-")</f>
        <v>76.076991333939119</v>
      </c>
      <c r="Y10" s="26">
        <f>IFERROR(W10/U10*100,"-")</f>
        <v>76.076991333939119</v>
      </c>
      <c r="Z10" s="21">
        <f>[1]rep1_101!$E$8+[1]rep1_101!$E$15</f>
        <v>10383.900000000001</v>
      </c>
      <c r="AA10" s="21">
        <f>+[2]rep1_101!$E$26</f>
        <v>10383.9</v>
      </c>
      <c r="AB10" s="21">
        <f>+[1]rep1_101!$E$23</f>
        <v>8145.7</v>
      </c>
      <c r="AC10" s="28">
        <f>IFERROR(AB10/AA10*100,"-")</f>
        <v>78.445478095898451</v>
      </c>
      <c r="AD10" s="29">
        <f>IFERROR(AB10/Z10*100,"-")</f>
        <v>78.445478095898451</v>
      </c>
      <c r="AE10" s="21">
        <f>+[1]rep1_101!$E$71</f>
        <v>6351.4</v>
      </c>
      <c r="AF10" s="21">
        <f>+[2]rep1_101!$E$75</f>
        <v>6351.4</v>
      </c>
      <c r="AG10" s="21">
        <f>+[1]rep1_101!$E$72</f>
        <v>1252</v>
      </c>
      <c r="AH10" s="28">
        <f>IFERROR(AG10/AF10*100,"-")</f>
        <v>19.712189438548982</v>
      </c>
      <c r="AI10" s="26">
        <f>IFERROR(AG10/AE10*100,"-")</f>
        <v>19.712189438548982</v>
      </c>
      <c r="AJ10" s="21">
        <f>[1]rep1_101!$E$29+[1]rep1_101!$E$36</f>
        <v>1301400.1000000001</v>
      </c>
      <c r="AK10" s="21">
        <f>+[2]rep1_101!$E$47</f>
        <v>1301400.1000000001</v>
      </c>
      <c r="AL10" s="21">
        <f>+[1]rep1_101!$E$44</f>
        <v>989820.1</v>
      </c>
      <c r="AM10" s="30">
        <f>IFERROR(AL10/AK10*100,"-")</f>
        <v>76.058093126010974</v>
      </c>
      <c r="AN10" s="26">
        <f>IFERROR(AL10/AJ10*100,"-")</f>
        <v>76.058093126010974</v>
      </c>
      <c r="AO10" s="21">
        <f>+[3]rep1_2!$E$127</f>
        <v>197699.5</v>
      </c>
      <c r="AP10" s="21">
        <f>+[4]rep1_2!$E$131</f>
        <v>197699.5</v>
      </c>
      <c r="AQ10" s="21">
        <f>+[3]rep1_2!$E$128</f>
        <v>200785.5</v>
      </c>
      <c r="AR10" s="28">
        <f>IFERROR(AQ10/AP10*100,"-")</f>
        <v>101.56095488354802</v>
      </c>
      <c r="AS10" s="26">
        <f>IFERROR(AQ10/AO10*100,"-")</f>
        <v>101.56095488354802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96.5</v>
      </c>
      <c r="BP10" s="31">
        <f>+[3]rep1_2!$E$135</f>
        <v>112.2</v>
      </c>
      <c r="BQ10" s="25">
        <f t="shared" ref="BQ10:BR22" si="1">BU10+BX10+CA10+CD10</f>
        <v>172702.8</v>
      </c>
      <c r="BR10" s="25">
        <f t="shared" si="1"/>
        <v>172702.8</v>
      </c>
      <c r="BS10" s="25">
        <f t="shared" ref="BS10:BS22" si="2">BW10+BZ10+CC10+CF10</f>
        <v>118310.2</v>
      </c>
      <c r="BT10" s="33">
        <f>IFERROR(BS10/BQ10*100,"-")</f>
        <v>68.505085036258833</v>
      </c>
      <c r="BU10" s="31">
        <f>+[3]rep1_2!$E$141</f>
        <v>166867.9</v>
      </c>
      <c r="BV10" s="31">
        <f>+[4]rep1_2!$E$145</f>
        <v>166867.9</v>
      </c>
      <c r="BW10" s="31">
        <f>+[3]rep1_2!$E$142</f>
        <v>115702.3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3518.9</v>
      </c>
      <c r="CC10" s="31">
        <f>+[3]rep1_2!$E$156</f>
        <v>2607.9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290765.40000000002</v>
      </c>
      <c r="CR10" s="31">
        <f>+[3]rep1_2!$E$226</f>
        <v>367168.6</v>
      </c>
      <c r="CS10" s="31">
        <f>+[3]rep1_2!$E$197</f>
        <v>289915.40000000002</v>
      </c>
      <c r="CT10" s="31">
        <f>+[4]rep1_2!$E$201</f>
        <v>289915.40000000002</v>
      </c>
      <c r="CU10" s="31">
        <f>+[3]rep1_2!$E$198</f>
        <v>366796.4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19000</v>
      </c>
      <c r="DA10" s="31">
        <f>+[3]rep1_2!$E$233</f>
        <v>55368.2</v>
      </c>
      <c r="DB10" s="31">
        <f>+[3]rep1_2!$E$260</f>
        <v>1500</v>
      </c>
      <c r="DC10" s="31">
        <f>+[4]rep1_2!$E$264</f>
        <v>1500</v>
      </c>
      <c r="DD10" s="31">
        <f>+[3]rep1_2!$E$261</f>
        <v>0</v>
      </c>
      <c r="DE10" s="31">
        <f>+[3]rep1_2!$E$239</f>
        <v>10000</v>
      </c>
      <c r="DF10" s="31">
        <f>+[4]rep1_2!$E$243</f>
        <v>10000</v>
      </c>
      <c r="DG10" s="31">
        <f>+[3]rep1_2!$E$240</f>
        <v>4266.3999999999996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3138948.6999999997</v>
      </c>
      <c r="DK10" s="22">
        <f>R10+AB10+AG10+AL10+AQ10+AV10+BA10+BD10+BG10+BJ10+BM10+BP10+BW10+BZ10+CC10+CF10+CI10+CL10+CO10+CR10+CX10+DA10+DD10+DG10+DH10</f>
        <v>2821680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1607924.9</v>
      </c>
      <c r="H11" s="23">
        <f t="shared" si="0"/>
        <v>1536088.5999999999</v>
      </c>
      <c r="I11" s="23">
        <f t="shared" ref="I11:I21" si="6">IFERROR(H11/G11*100,"-")</f>
        <v>95.532359751378934</v>
      </c>
      <c r="J11" s="24">
        <f t="shared" ref="J11:J23" si="7">IFERROR(H11/F11*100,"-")</f>
        <v>95.532359751378934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1607924.9</v>
      </c>
      <c r="M11" s="23">
        <f t="shared" ref="M11:M22" si="10">R11+AB11+AG11+AL11+AQ11+AV11+BA11+BP11+BW11+BZ11+CC11+CF11+CI11+CO11+CR11+CX11+DA11+DD11+DG11</f>
        <v>1536088.5999999999</v>
      </c>
      <c r="N11" s="25">
        <f t="shared" ref="N11:N21" si="11">IFERROR(M11/L11*100,"-")</f>
        <v>95.532359751378934</v>
      </c>
      <c r="O11" s="26">
        <f t="shared" ref="O11:O23" si="12">IFERROR(M11/K11*100,"-")</f>
        <v>95.532359751378934</v>
      </c>
      <c r="P11" s="27">
        <f>+[1]rep1_101!$F$92</f>
        <v>621087.69999999995</v>
      </c>
      <c r="Q11" s="27">
        <f>+[2]rep1_101!$F$96</f>
        <v>621087.69999999995</v>
      </c>
      <c r="R11" s="27">
        <f>+[1]rep1_101!$F$93</f>
        <v>706635.6</v>
      </c>
      <c r="S11" s="27">
        <f t="shared" ref="S11:S21" si="13">IFERROR(R11/Q11*100,"-")</f>
        <v>113.77388410686606</v>
      </c>
      <c r="T11" s="26">
        <f t="shared" ref="T11:T23" si="14">IFERROR(R11/P11*100,"-")</f>
        <v>113.77388410686606</v>
      </c>
      <c r="U11" s="27">
        <f t="shared" ref="U11:U22" si="15">+Z11+AJ11</f>
        <v>681653.3</v>
      </c>
      <c r="V11" s="27">
        <f t="shared" ref="V11:V22" si="16">+AA11+AK11</f>
        <v>681653.3</v>
      </c>
      <c r="W11" s="27">
        <f t="shared" ref="W11:W22" si="17">+AB11+AL11</f>
        <v>484884.60000000003</v>
      </c>
      <c r="X11" s="27">
        <f t="shared" ref="X11:X21" si="18">IFERROR(W11/V11*100,"-")</f>
        <v>71.133610003795184</v>
      </c>
      <c r="Y11" s="26">
        <f t="shared" ref="Y11:Y23" si="19">IFERROR(W11/U11*100,"-")</f>
        <v>71.133610003795184</v>
      </c>
      <c r="Z11" s="21">
        <f>+[1]rep1_101!$F$8+[1]rep1_101!$F$15</f>
        <v>11939.9</v>
      </c>
      <c r="AA11" s="21">
        <f>+[2]rep1_101!$F$26</f>
        <v>11939.9</v>
      </c>
      <c r="AB11" s="21">
        <f>+[1]rep1_101!$F$23</f>
        <v>3247.7</v>
      </c>
      <c r="AC11" s="28">
        <f t="shared" ref="AC11:AC21" si="20">IFERROR(AB11/AA11*100,"-")</f>
        <v>27.200395313193575</v>
      </c>
      <c r="AD11" s="29">
        <f t="shared" ref="AD11:AD23" si="21">IFERROR(AB11/Z11*100,"-")</f>
        <v>27.200395313193575</v>
      </c>
      <c r="AE11" s="21">
        <f>+[1]rep1_101!$F$71</f>
        <v>934.9</v>
      </c>
      <c r="AF11" s="21">
        <f>+[2]rep1_101!$F$75</f>
        <v>934.9</v>
      </c>
      <c r="AG11" s="21">
        <f>+[1]rep1_101!$F$72</f>
        <v>1575.8</v>
      </c>
      <c r="AH11" s="28">
        <f t="shared" ref="AH11:AH21" si="22">IFERROR(AG11/AF11*100,"-")</f>
        <v>168.55278639426678</v>
      </c>
      <c r="AI11" s="26">
        <f t="shared" ref="AI11:AI23" si="23">IFERROR(AG11/AE11*100,"-")</f>
        <v>168.55278639426678</v>
      </c>
      <c r="AJ11" s="21">
        <f>[1]rep1_101!$F$29+[1]rep1_101!$F$36</f>
        <v>669713.4</v>
      </c>
      <c r="AK11" s="21">
        <f>+[2]rep1_101!$F$47</f>
        <v>669713.4</v>
      </c>
      <c r="AL11" s="21">
        <f>+[1]rep1_101!$F$44</f>
        <v>481636.9</v>
      </c>
      <c r="AM11" s="30">
        <f t="shared" ref="AM11:AM21" si="24">IFERROR(AL11/AK11*100,"-")</f>
        <v>71.916867722819944</v>
      </c>
      <c r="AN11" s="26">
        <f t="shared" ref="AN11:AN23" si="25">IFERROR(AL11/AJ11*100,"-")</f>
        <v>71.916867722819944</v>
      </c>
      <c r="AO11" s="21">
        <f>+[3]rep1_2!$F$127</f>
        <v>103350</v>
      </c>
      <c r="AP11" s="21">
        <f>+[4]rep1_2!$F$131</f>
        <v>103350</v>
      </c>
      <c r="AQ11" s="21">
        <f>+[3]rep1_2!$F$128</f>
        <v>104592.2</v>
      </c>
      <c r="AR11" s="28">
        <f t="shared" ref="AR11:AR21" si="26">IFERROR(AQ11/AP11*100,"-")</f>
        <v>101.2019351717465</v>
      </c>
      <c r="AS11" s="26">
        <f t="shared" ref="AS11:AS23" si="27">IFERROR(AQ11/AO11*100,"-")</f>
        <v>101.2019351717465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29277.5</v>
      </c>
      <c r="BS11" s="25">
        <f t="shared" si="2"/>
        <v>26896.699999999997</v>
      </c>
      <c r="BT11" s="33">
        <f t="shared" ref="BT11:BT23" si="30">IFERROR(BS11/BQ11*100,"-")</f>
        <v>91.868158141917846</v>
      </c>
      <c r="BU11" s="31">
        <f>+[3]rep1_2!$F$141</f>
        <v>21526.799999999999</v>
      </c>
      <c r="BV11" s="31">
        <f>+[4]rep1_2!$F$145</f>
        <v>21526.799999999999</v>
      </c>
      <c r="BW11" s="31">
        <f>+[3]rep1_2!$F$142</f>
        <v>19938.8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1606.7</v>
      </c>
      <c r="CC11" s="31">
        <f>+[3]rep1_2!$F$156</f>
        <v>852.5</v>
      </c>
      <c r="CD11" s="31">
        <f>+[3]rep1_2!$F$148</f>
        <v>6144</v>
      </c>
      <c r="CE11" s="31">
        <f>+[4]rep1_2!$F$152</f>
        <v>6144</v>
      </c>
      <c r="CF11" s="31">
        <f>+[3]rep1_2!$F$149</f>
        <v>6105.4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156621.5</v>
      </c>
      <c r="CR11" s="31">
        <f>+[3]rep1_2!$F$226</f>
        <v>193844.5</v>
      </c>
      <c r="CS11" s="31">
        <f>+[3]rep1_2!$F$197</f>
        <v>156121.5</v>
      </c>
      <c r="CT11" s="31">
        <f>+[4]rep1_2!$F$201</f>
        <v>156121.5</v>
      </c>
      <c r="CU11" s="31">
        <f>+[3]rep1_2!$F$198</f>
        <v>193583.3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7510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11000</v>
      </c>
      <c r="DG11" s="31">
        <f>+[3]rep1_2!$F$240</f>
        <v>10149.200000000001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1607924.9</v>
      </c>
      <c r="DK11" s="22">
        <f t="shared" ref="DK11:DK21" si="32">R11+AB11+AG11+AL11+AQ11+AV11+BA11+BD11+BG11+BJ11+BM11+BP11+BW11+BZ11+CC11+CF11+CI11+CL11+CO11+CR11+CX11+DA11+DD11+DG11+DH11</f>
        <v>1536088.5999999999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5919008.8000000007</v>
      </c>
      <c r="H12" s="23">
        <f t="shared" si="0"/>
        <v>5844787.7999999998</v>
      </c>
      <c r="I12" s="23">
        <f t="shared" si="6"/>
        <v>98.746056941155402</v>
      </c>
      <c r="J12" s="24">
        <f t="shared" si="7"/>
        <v>98.746056941155402</v>
      </c>
      <c r="K12" s="23">
        <f t="shared" si="8"/>
        <v>5919008.8000000007</v>
      </c>
      <c r="L12" s="23">
        <f t="shared" si="9"/>
        <v>5919008.8000000007</v>
      </c>
      <c r="M12" s="23">
        <f t="shared" si="10"/>
        <v>5844787.7999999998</v>
      </c>
      <c r="N12" s="25">
        <f t="shared" si="11"/>
        <v>98.746056941155402</v>
      </c>
      <c r="O12" s="26">
        <f t="shared" si="12"/>
        <v>98.746056941155402</v>
      </c>
      <c r="P12" s="27">
        <f>+[1]rep1_101!$G$92</f>
        <v>2979680.7</v>
      </c>
      <c r="Q12" s="27">
        <f>+[2]rep1_101!$G$96</f>
        <v>2979680.7</v>
      </c>
      <c r="R12" s="27">
        <f>+[1]rep1_101!$G$93</f>
        <v>3019530.8</v>
      </c>
      <c r="S12" s="27">
        <f t="shared" si="13"/>
        <v>101.33739497658254</v>
      </c>
      <c r="T12" s="26">
        <f t="shared" si="14"/>
        <v>101.33739497658254</v>
      </c>
      <c r="U12" s="27">
        <f t="shared" si="15"/>
        <v>1898406.6</v>
      </c>
      <c r="V12" s="27">
        <f t="shared" si="16"/>
        <v>1898406.6</v>
      </c>
      <c r="W12" s="27">
        <f t="shared" si="17"/>
        <v>1598665.5</v>
      </c>
      <c r="X12" s="27">
        <f t="shared" si="18"/>
        <v>84.210911403278928</v>
      </c>
      <c r="Y12" s="26">
        <f t="shared" si="19"/>
        <v>84.210911403278928</v>
      </c>
      <c r="Z12" s="21">
        <f>[1]rep1_101!$G$8+[1]rep1_101!$G$15</f>
        <v>54478.1</v>
      </c>
      <c r="AA12" s="21">
        <f>+[2]rep1_101!$G$26</f>
        <v>54478.1</v>
      </c>
      <c r="AB12" s="21">
        <f>+[1]rep1_101!$G$23</f>
        <v>33462.5</v>
      </c>
      <c r="AC12" s="28">
        <f t="shared" si="20"/>
        <v>61.423764778874443</v>
      </c>
      <c r="AD12" s="29">
        <f t="shared" si="21"/>
        <v>61.423764778874443</v>
      </c>
      <c r="AE12" s="21">
        <f>+[1]rep1_101!$G$71</f>
        <v>9226.4</v>
      </c>
      <c r="AF12" s="21">
        <f>+[2]rep1_101!$G$75</f>
        <v>9226.4</v>
      </c>
      <c r="AG12" s="21">
        <f>+[1]rep1_101!$G$72</f>
        <v>2703</v>
      </c>
      <c r="AH12" s="28">
        <f t="shared" si="22"/>
        <v>29.296366947021589</v>
      </c>
      <c r="AI12" s="26">
        <f t="shared" si="23"/>
        <v>29.296366947021589</v>
      </c>
      <c r="AJ12" s="21">
        <f>[1]rep1_101!$G$29+[1]rep1_101!$G$36</f>
        <v>1843928.5</v>
      </c>
      <c r="AK12" s="21">
        <f>+[2]rep1_101!$G$47</f>
        <v>1843928.5</v>
      </c>
      <c r="AL12" s="21">
        <f>+[1]rep1_101!$G$44</f>
        <v>1565203</v>
      </c>
      <c r="AM12" s="30">
        <f t="shared" si="24"/>
        <v>84.884148165181031</v>
      </c>
      <c r="AN12" s="26">
        <f t="shared" si="25"/>
        <v>84.884148165181031</v>
      </c>
      <c r="AO12" s="21">
        <f>+[3]rep1_2!$G$127</f>
        <v>398420</v>
      </c>
      <c r="AP12" s="21">
        <f>+[4]rep1_2!$G$131</f>
        <v>398420</v>
      </c>
      <c r="AQ12" s="21">
        <f>+[3]rep1_2!$G$128</f>
        <v>394814.8</v>
      </c>
      <c r="AR12" s="28">
        <f t="shared" si="26"/>
        <v>99.095125746699466</v>
      </c>
      <c r="AS12" s="26">
        <f t="shared" si="27"/>
        <v>99.095125746699466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151894.39999999999</v>
      </c>
      <c r="BS12" s="25">
        <f t="shared" si="2"/>
        <v>168076.2</v>
      </c>
      <c r="BT12" s="33">
        <f t="shared" si="30"/>
        <v>110.65332230812987</v>
      </c>
      <c r="BU12" s="31">
        <f>+[3]rep1_2!$G$141</f>
        <v>93355.9</v>
      </c>
      <c r="BV12" s="31">
        <f>+[4]rep1_2!$G$145</f>
        <v>93355.9</v>
      </c>
      <c r="BW12" s="31">
        <f>+[3]rep1_2!$G$142</f>
        <v>114812.5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18538.5</v>
      </c>
      <c r="CC12" s="31">
        <f>+[3]rep1_2!$G$156</f>
        <v>17067.2</v>
      </c>
      <c r="CD12" s="31">
        <f>+[3]rep1_2!$G$148</f>
        <v>40000</v>
      </c>
      <c r="CE12" s="31">
        <f>+[4]rep1_2!$G$152</f>
        <v>40000</v>
      </c>
      <c r="CF12" s="31">
        <f>+[3]rep1_2!$G$149</f>
        <v>36196.5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422380.7</v>
      </c>
      <c r="CR12" s="31">
        <f>+[3]rep1_2!$G$226</f>
        <v>579629.19999999995</v>
      </c>
      <c r="CS12" s="31">
        <f>+[3]rep1_2!$G$197</f>
        <v>420380.7</v>
      </c>
      <c r="CT12" s="31">
        <f>+[4]rep1_2!$G$201</f>
        <v>420380.7</v>
      </c>
      <c r="CU12" s="31">
        <f>+[3]rep1_2!$G$198</f>
        <v>577594.4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25000</v>
      </c>
      <c r="DA12" s="31">
        <f>+[3]rep1_2!$G$233</f>
        <v>51951.6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34000</v>
      </c>
      <c r="DG12" s="31">
        <f>+[3]rep1_2!$G$240</f>
        <v>29416.7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5919008.8000000007</v>
      </c>
      <c r="DK12" s="22">
        <f t="shared" si="32"/>
        <v>5844787.7999999998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1605994.4000000001</v>
      </c>
      <c r="H13" s="23">
        <f t="shared" si="0"/>
        <v>1414674.5999999999</v>
      </c>
      <c r="I13" s="23">
        <f t="shared" si="6"/>
        <v>88.087144014947981</v>
      </c>
      <c r="J13" s="24">
        <f t="shared" si="7"/>
        <v>88.087144014947981</v>
      </c>
      <c r="K13" s="23">
        <f t="shared" si="8"/>
        <v>1605994.4000000001</v>
      </c>
      <c r="L13" s="23">
        <f t="shared" si="9"/>
        <v>1605994.4000000001</v>
      </c>
      <c r="M13" s="23">
        <f t="shared" si="10"/>
        <v>1414674.5999999999</v>
      </c>
      <c r="N13" s="25">
        <f t="shared" si="11"/>
        <v>88.087144014947981</v>
      </c>
      <c r="O13" s="26">
        <f t="shared" si="12"/>
        <v>88.087144014947981</v>
      </c>
      <c r="P13" s="27">
        <f>+[1]rep1_101!$H$92</f>
        <v>728238.1</v>
      </c>
      <c r="Q13" s="27">
        <f>+[2]rep1_101!$H$96</f>
        <v>728238.1</v>
      </c>
      <c r="R13" s="27">
        <f>+[1]rep1_101!$H$93</f>
        <v>579959.69999999995</v>
      </c>
      <c r="S13" s="27">
        <f t="shared" si="13"/>
        <v>79.638747272355019</v>
      </c>
      <c r="T13" s="26">
        <f t="shared" si="14"/>
        <v>79.638747272355019</v>
      </c>
      <c r="U13" s="27">
        <f t="shared" si="15"/>
        <v>530346.9</v>
      </c>
      <c r="V13" s="27">
        <f t="shared" si="16"/>
        <v>530346.9</v>
      </c>
      <c r="W13" s="27">
        <f t="shared" si="17"/>
        <v>467989.69999999995</v>
      </c>
      <c r="X13" s="27">
        <f t="shared" si="18"/>
        <v>88.242186387815195</v>
      </c>
      <c r="Y13" s="26">
        <f t="shared" si="19"/>
        <v>88.242186387815195</v>
      </c>
      <c r="Z13" s="21">
        <f>[1]rep1_101!$H$8+[1]rep1_101!$H$15</f>
        <v>4963.3</v>
      </c>
      <c r="AA13" s="21">
        <f>+[2]rep1_101!$H$26</f>
        <v>4963.3</v>
      </c>
      <c r="AB13" s="21">
        <f>+[1]rep1_101!$H$23</f>
        <v>1776.6</v>
      </c>
      <c r="AC13" s="28">
        <f t="shared" si="20"/>
        <v>35.794733342735675</v>
      </c>
      <c r="AD13" s="29">
        <f t="shared" si="21"/>
        <v>35.794733342735675</v>
      </c>
      <c r="AE13" s="21">
        <f>+[1]rep1_101!$H$71</f>
        <v>893.1</v>
      </c>
      <c r="AF13" s="21">
        <f>+[2]rep1_101!$H$75</f>
        <v>893.1</v>
      </c>
      <c r="AG13" s="21">
        <f>+[1]rep1_101!$H$72</f>
        <v>409.5</v>
      </c>
      <c r="AH13" s="28">
        <f t="shared" si="22"/>
        <v>45.851528384279476</v>
      </c>
      <c r="AI13" s="26">
        <f t="shared" si="23"/>
        <v>45.851528384279476</v>
      </c>
      <c r="AJ13" s="21">
        <f>[1]rep1_101!$H$29+[1]rep1_101!$H$36</f>
        <v>525383.6</v>
      </c>
      <c r="AK13" s="21">
        <f>+[2]rep1_101!$H$47</f>
        <v>525383.6</v>
      </c>
      <c r="AL13" s="21">
        <f>+[1]rep1_101!$H$44</f>
        <v>466213.1</v>
      </c>
      <c r="AM13" s="30">
        <f t="shared" si="24"/>
        <v>88.737657589616418</v>
      </c>
      <c r="AN13" s="26">
        <f t="shared" si="25"/>
        <v>88.737657589616418</v>
      </c>
      <c r="AO13" s="21">
        <f>+[3]rep1_2!$H$127</f>
        <v>125540.1</v>
      </c>
      <c r="AP13" s="21">
        <f>+[4]rep1_2!$H$131</f>
        <v>125540.1</v>
      </c>
      <c r="AQ13" s="21">
        <f>+[3]rep1_2!$H$128</f>
        <v>134107.1</v>
      </c>
      <c r="AR13" s="28">
        <f t="shared" si="26"/>
        <v>106.82411436664461</v>
      </c>
      <c r="AS13" s="26">
        <f t="shared" si="27"/>
        <v>106.82411436664461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45032.700000000004</v>
      </c>
      <c r="BS13" s="25">
        <f t="shared" si="2"/>
        <v>31650.399999999998</v>
      </c>
      <c r="BT13" s="33">
        <f t="shared" si="30"/>
        <v>70.283149800034181</v>
      </c>
      <c r="BU13" s="31">
        <f>+[3]rep1_2!$H$141</f>
        <v>42393.3</v>
      </c>
      <c r="BV13" s="31">
        <f>+[4]rep1_2!$H$145</f>
        <v>42393.3</v>
      </c>
      <c r="BW13" s="31">
        <f>+[3]rep1_2!$H$142</f>
        <v>31432.1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2639.4</v>
      </c>
      <c r="CC13" s="31">
        <f>+[3]rep1_2!$H$156</f>
        <v>218.3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159943.5</v>
      </c>
      <c r="CR13" s="31">
        <f>+[3]rep1_2!$H$226</f>
        <v>185884.4</v>
      </c>
      <c r="CS13" s="31">
        <f>+[3]rep1_2!$H$197</f>
        <v>159683.5</v>
      </c>
      <c r="CT13" s="31">
        <f>+[4]rep1_2!$H$201</f>
        <v>159683.5</v>
      </c>
      <c r="CU13" s="31">
        <f>+[3]rep1_2!$H$198</f>
        <v>185446.39999999999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10000</v>
      </c>
      <c r="DA13" s="31">
        <f>+[3]rep1_2!$H$233</f>
        <v>7806.4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6000</v>
      </c>
      <c r="DG13" s="31">
        <f>+[3]rep1_2!$H$240</f>
        <v>6867.4</v>
      </c>
      <c r="DH13" s="31"/>
      <c r="DI13" s="22">
        <f t="shared" si="36"/>
        <v>1605994.4000000001</v>
      </c>
      <c r="DJ13" s="22">
        <f t="shared" si="31"/>
        <v>1605994.4000000001</v>
      </c>
      <c r="DK13" s="22">
        <f t="shared" si="32"/>
        <v>1414674.5999999999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2934976.3</v>
      </c>
      <c r="H14" s="23">
        <f t="shared" si="0"/>
        <v>2598943.4</v>
      </c>
      <c r="I14" s="23">
        <f t="shared" si="6"/>
        <v>88.550745707895501</v>
      </c>
      <c r="J14" s="24">
        <f t="shared" si="7"/>
        <v>88.550745707895501</v>
      </c>
      <c r="K14" s="23">
        <f t="shared" si="8"/>
        <v>2934976.3</v>
      </c>
      <c r="L14" s="23">
        <f t="shared" si="9"/>
        <v>2934976.3</v>
      </c>
      <c r="M14" s="23">
        <f t="shared" si="10"/>
        <v>2598943.4</v>
      </c>
      <c r="N14" s="25">
        <f t="shared" si="11"/>
        <v>88.550745707895501</v>
      </c>
      <c r="O14" s="26">
        <f t="shared" si="12"/>
        <v>88.550745707895501</v>
      </c>
      <c r="P14" s="27">
        <f>+[1]rep1_101!$I$92</f>
        <v>991853.9</v>
      </c>
      <c r="Q14" s="27">
        <f>+[2]rep1_101!$I$96</f>
        <v>991853.9</v>
      </c>
      <c r="R14" s="27">
        <f>+[1]rep1_101!$I$93</f>
        <v>872479.5</v>
      </c>
      <c r="S14" s="27">
        <f t="shared" si="13"/>
        <v>87.964517758109324</v>
      </c>
      <c r="T14" s="26">
        <f t="shared" si="14"/>
        <v>87.964517758109324</v>
      </c>
      <c r="U14" s="27">
        <f t="shared" si="15"/>
        <v>1328254.4000000001</v>
      </c>
      <c r="V14" s="27">
        <f t="shared" si="16"/>
        <v>1328254.4000000001</v>
      </c>
      <c r="W14" s="27">
        <f t="shared" si="17"/>
        <v>1031595.9</v>
      </c>
      <c r="X14" s="27">
        <f t="shared" si="18"/>
        <v>77.665536059959592</v>
      </c>
      <c r="Y14" s="26">
        <f t="shared" si="19"/>
        <v>77.665536059959592</v>
      </c>
      <c r="Z14" s="21">
        <f>[1]rep1_101!$I$8+[1]rep1_101!$I$15</f>
        <v>11450.1</v>
      </c>
      <c r="AA14" s="21">
        <f>+[2]rep1_101!$I$26</f>
        <v>11450.1</v>
      </c>
      <c r="AB14" s="21">
        <f>+[1]rep1_101!$I$23</f>
        <v>6434.3</v>
      </c>
      <c r="AC14" s="28">
        <f t="shared" si="20"/>
        <v>56.194269045685189</v>
      </c>
      <c r="AD14" s="29">
        <f t="shared" si="21"/>
        <v>56.194269045685189</v>
      </c>
      <c r="AE14" s="21">
        <f>+[1]rep1_101!$I$71</f>
        <v>7539.5</v>
      </c>
      <c r="AF14" s="21">
        <f>+[2]rep1_101!$I$75</f>
        <v>7539.5</v>
      </c>
      <c r="AG14" s="21">
        <f>+[1]rep1_101!$I$72</f>
        <v>4904</v>
      </c>
      <c r="AH14" s="28">
        <f t="shared" si="22"/>
        <v>65.044101067710059</v>
      </c>
      <c r="AI14" s="26">
        <f t="shared" si="23"/>
        <v>65.044101067710059</v>
      </c>
      <c r="AJ14" s="21">
        <f>[1]rep1_101!$I$29+[1]rep1_101!$I$36</f>
        <v>1316804.3</v>
      </c>
      <c r="AK14" s="21">
        <f>+[2]rep1_101!$I$47</f>
        <v>1316804.3</v>
      </c>
      <c r="AL14" s="21">
        <f>+[1]rep1_101!$I$44</f>
        <v>1025161.6</v>
      </c>
      <c r="AM14" s="30">
        <f t="shared" si="24"/>
        <v>77.852236661134839</v>
      </c>
      <c r="AN14" s="26">
        <f t="shared" si="25"/>
        <v>77.852236661134839</v>
      </c>
      <c r="AO14" s="21">
        <f>+[3]rep1_2!$I$127</f>
        <v>169600</v>
      </c>
      <c r="AP14" s="21">
        <f>+[4]rep1_2!$I$131</f>
        <v>169600</v>
      </c>
      <c r="AQ14" s="21">
        <f>+[3]rep1_2!$I$128</f>
        <v>172751.4</v>
      </c>
      <c r="AR14" s="28">
        <f t="shared" si="26"/>
        <v>101.85813679245284</v>
      </c>
      <c r="AS14" s="26">
        <f t="shared" si="27"/>
        <v>101.85813679245284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11.5</v>
      </c>
      <c r="BQ14" s="25">
        <f t="shared" si="1"/>
        <v>68968.5</v>
      </c>
      <c r="BR14" s="25">
        <f t="shared" si="1"/>
        <v>68968.5</v>
      </c>
      <c r="BS14" s="25">
        <f t="shared" si="2"/>
        <v>67849</v>
      </c>
      <c r="BT14" s="33">
        <f t="shared" si="30"/>
        <v>98.376795203607443</v>
      </c>
      <c r="BU14" s="31">
        <f>+[3]rep1_2!$I$141</f>
        <v>64591.6</v>
      </c>
      <c r="BV14" s="31">
        <f>+[4]rep1_2!$I$145</f>
        <v>64591.6</v>
      </c>
      <c r="BW14" s="31">
        <f>+[3]rep1_2!$I$142</f>
        <v>63416.5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956.9</v>
      </c>
      <c r="CC14" s="31">
        <f>+[3]rep1_2!$I$156</f>
        <v>637.5</v>
      </c>
      <c r="CD14" s="31">
        <f>+[3]rep1_2!$I$148</f>
        <v>3420</v>
      </c>
      <c r="CE14" s="31">
        <f>+[4]rep1_2!$I$152</f>
        <v>3420</v>
      </c>
      <c r="CF14" s="31">
        <f>+[3]rep1_2!$I$149</f>
        <v>3795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354260</v>
      </c>
      <c r="CR14" s="31">
        <f>+[3]rep1_2!$I$226</f>
        <v>422369.7</v>
      </c>
      <c r="CS14" s="31">
        <f>+[3]rep1_2!$I$197</f>
        <v>353310</v>
      </c>
      <c r="CT14" s="31">
        <f>+[4]rep1_2!$I$201</f>
        <v>353310</v>
      </c>
      <c r="CU14" s="31">
        <f>+[3]rep1_2!$I$198</f>
        <v>421186.2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4900</v>
      </c>
      <c r="DA14" s="31">
        <f>+[3]rep1_2!$I$233</f>
        <v>23252.400000000001</v>
      </c>
      <c r="DB14" s="31">
        <f>+[3]rep1_2!$I$260</f>
        <v>1700</v>
      </c>
      <c r="DC14" s="31">
        <f>+[4]rep1_2!$I$264</f>
        <v>1700</v>
      </c>
      <c r="DD14" s="31">
        <f>+[3]rep1_2!$I$261</f>
        <v>400</v>
      </c>
      <c r="DE14" s="31">
        <f>+[3]rep1_2!$I$239</f>
        <v>7900</v>
      </c>
      <c r="DF14" s="31">
        <f>+[4]rep1_2!$I$243</f>
        <v>7900</v>
      </c>
      <c r="DG14" s="31">
        <f>+[3]rep1_2!$I$240</f>
        <v>3330</v>
      </c>
      <c r="DH14" s="31"/>
      <c r="DI14" s="22">
        <f t="shared" si="36"/>
        <v>2934976.3</v>
      </c>
      <c r="DJ14" s="22">
        <f t="shared" si="31"/>
        <v>2934976.3</v>
      </c>
      <c r="DK14" s="22">
        <f t="shared" si="32"/>
        <v>2598943.4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11879022.899999997</v>
      </c>
      <c r="H15" s="23">
        <f t="shared" si="0"/>
        <v>10689589.9</v>
      </c>
      <c r="I15" s="23">
        <f t="shared" si="6"/>
        <v>89.987114175863766</v>
      </c>
      <c r="J15" s="24">
        <f t="shared" si="7"/>
        <v>89.987114175863752</v>
      </c>
      <c r="K15" s="23">
        <f t="shared" si="8"/>
        <v>11879022.899999999</v>
      </c>
      <c r="L15" s="23">
        <f t="shared" si="9"/>
        <v>11879022.899999997</v>
      </c>
      <c r="M15" s="23">
        <f t="shared" si="10"/>
        <v>10689541.9</v>
      </c>
      <c r="N15" s="25">
        <f t="shared" si="11"/>
        <v>89.9867101022257</v>
      </c>
      <c r="O15" s="26">
        <f t="shared" si="12"/>
        <v>89.986710102225672</v>
      </c>
      <c r="P15" s="27">
        <f>+[1]rep1_101!$J$92</f>
        <v>5959103</v>
      </c>
      <c r="Q15" s="27">
        <f>+[2]rep1_101!$J$96</f>
        <v>5959103</v>
      </c>
      <c r="R15" s="27">
        <f>+[1]rep1_101!$J$93</f>
        <v>5347844.3</v>
      </c>
      <c r="S15" s="27">
        <f t="shared" si="13"/>
        <v>89.742437746083596</v>
      </c>
      <c r="T15" s="26">
        <f t="shared" si="14"/>
        <v>89.742437746083596</v>
      </c>
      <c r="U15" s="27">
        <f t="shared" si="15"/>
        <v>2586166.3000000003</v>
      </c>
      <c r="V15" s="27">
        <f t="shared" si="16"/>
        <v>2586166.2999999998</v>
      </c>
      <c r="W15" s="27">
        <f t="shared" si="17"/>
        <v>2051079.3</v>
      </c>
      <c r="X15" s="27">
        <f t="shared" si="18"/>
        <v>79.309644549927057</v>
      </c>
      <c r="Y15" s="26">
        <f t="shared" si="19"/>
        <v>79.309644549927043</v>
      </c>
      <c r="Z15" s="21">
        <f>[1]rep1_101!$J$8+[1]rep1_101!$J$15</f>
        <v>159524.5</v>
      </c>
      <c r="AA15" s="21">
        <f>+[2]rep1_101!$J$26</f>
        <v>159524.5</v>
      </c>
      <c r="AB15" s="21">
        <f>+[1]rep1_101!$J$23</f>
        <v>107343.6</v>
      </c>
      <c r="AC15" s="28">
        <f t="shared" si="20"/>
        <v>67.289726656407012</v>
      </c>
      <c r="AD15" s="29">
        <f t="shared" si="21"/>
        <v>67.289726656407012</v>
      </c>
      <c r="AE15" s="21">
        <f>+[1]rep1_101!$J$71</f>
        <v>11763.6</v>
      </c>
      <c r="AF15" s="21">
        <f>+[2]rep1_101!$J$75</f>
        <v>11763.6</v>
      </c>
      <c r="AG15" s="21">
        <f>+[1]rep1_101!$J$72</f>
        <v>4198.6000000000004</v>
      </c>
      <c r="AH15" s="28">
        <f t="shared" si="22"/>
        <v>35.6914549967697</v>
      </c>
      <c r="AI15" s="26">
        <f t="shared" si="23"/>
        <v>35.6914549967697</v>
      </c>
      <c r="AJ15" s="21">
        <f>[1]rep1_101!$J$29+[1]rep1_101!$J$36</f>
        <v>2426641.8000000003</v>
      </c>
      <c r="AK15" s="21">
        <f>+[2]rep1_101!$J$47</f>
        <v>2426641.7999999998</v>
      </c>
      <c r="AL15" s="21">
        <f>+[1]rep1_101!$J$44</f>
        <v>1943735.7</v>
      </c>
      <c r="AM15" s="30">
        <f t="shared" si="24"/>
        <v>80.09981942946834</v>
      </c>
      <c r="AN15" s="26">
        <f t="shared" si="25"/>
        <v>80.099819429468326</v>
      </c>
      <c r="AO15" s="21">
        <f>+[3]rep1_2!$J$127</f>
        <v>1151400.1000000001</v>
      </c>
      <c r="AP15" s="21">
        <f>+[4]rep1_2!$J$131</f>
        <v>1151400.1000000001</v>
      </c>
      <c r="AQ15" s="21">
        <f>+[3]rep1_2!$J$128</f>
        <v>1089383.3999999999</v>
      </c>
      <c r="AR15" s="28">
        <f t="shared" si="26"/>
        <v>94.613801058381</v>
      </c>
      <c r="AS15" s="26">
        <f t="shared" si="27"/>
        <v>94.613801058381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1238213.7000000002</v>
      </c>
      <c r="BS15" s="25">
        <f t="shared" si="2"/>
        <v>1030774.0000000001</v>
      </c>
      <c r="BT15" s="33">
        <f t="shared" si="30"/>
        <v>83.246857953518045</v>
      </c>
      <c r="BU15" s="31">
        <f>+[3]rep1_2!$J$141</f>
        <v>1133229.6000000001</v>
      </c>
      <c r="BV15" s="31">
        <f>+[4]rep1_2!$J$145</f>
        <v>1133229.6000000001</v>
      </c>
      <c r="BW15" s="31">
        <f>+[3]rep1_2!$J$142</f>
        <v>942557.3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103984.1</v>
      </c>
      <c r="CC15" s="31">
        <f>+[3]rep1_2!$J$156</f>
        <v>87561.8</v>
      </c>
      <c r="CD15" s="31">
        <f>+[3]rep1_2!$J$148</f>
        <v>1000</v>
      </c>
      <c r="CE15" s="31">
        <f>+[4]rep1_2!$J$152</f>
        <v>1000</v>
      </c>
      <c r="CF15" s="31">
        <f>+[3]rep1_2!$J$149</f>
        <v>654.9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48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893376.2</v>
      </c>
      <c r="CR15" s="31">
        <f>+[3]rep1_2!$J$226</f>
        <v>1052109.6000000001</v>
      </c>
      <c r="CS15" s="31">
        <f>+[3]rep1_2!$J$197</f>
        <v>890351.2</v>
      </c>
      <c r="CT15" s="31">
        <f>+[4]rep1_2!$J$201</f>
        <v>890351.2</v>
      </c>
      <c r="CU15" s="31">
        <f>+[3]rep1_2!$J$198</f>
        <v>1050699.1000000001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30000</v>
      </c>
      <c r="DA15" s="31">
        <f>+[3]rep1_2!$J$233</f>
        <v>111488.6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9000</v>
      </c>
      <c r="DG15" s="31">
        <f>+[3]rep1_2!$J$240</f>
        <v>2664.1</v>
      </c>
      <c r="DH15" s="31"/>
      <c r="DI15" s="22">
        <f t="shared" si="36"/>
        <v>11879022.899999999</v>
      </c>
      <c r="DJ15" s="22">
        <f t="shared" si="31"/>
        <v>11879022.899999997</v>
      </c>
      <c r="DK15" s="22">
        <f t="shared" si="32"/>
        <v>10689589.9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4969426.1000000006</v>
      </c>
      <c r="H16" s="23">
        <f t="shared" si="0"/>
        <v>4764480.5000000009</v>
      </c>
      <c r="I16" s="23">
        <f t="shared" si="6"/>
        <v>95.875869851450261</v>
      </c>
      <c r="J16" s="24">
        <f t="shared" si="7"/>
        <v>95.875869851450261</v>
      </c>
      <c r="K16" s="23">
        <f t="shared" si="8"/>
        <v>4969426.1000000006</v>
      </c>
      <c r="L16" s="23">
        <f t="shared" si="9"/>
        <v>4969426.1000000006</v>
      </c>
      <c r="M16" s="23">
        <f t="shared" si="10"/>
        <v>4764480.5000000009</v>
      </c>
      <c r="N16" s="25">
        <f t="shared" si="11"/>
        <v>95.875869851450261</v>
      </c>
      <c r="O16" s="26">
        <f t="shared" si="12"/>
        <v>95.875869851450261</v>
      </c>
      <c r="P16" s="27">
        <f>+[1]rep1_101!$K$92</f>
        <v>2469589.4</v>
      </c>
      <c r="Q16" s="27">
        <f>+[2]rep1_101!$K$96</f>
        <v>2469589.4</v>
      </c>
      <c r="R16" s="27">
        <f>+[1]rep1_101!$K$93</f>
        <v>2412269.7999999998</v>
      </c>
      <c r="S16" s="27">
        <f t="shared" si="13"/>
        <v>97.678982587145853</v>
      </c>
      <c r="T16" s="26">
        <f t="shared" si="14"/>
        <v>97.678982587145853</v>
      </c>
      <c r="U16" s="27">
        <f t="shared" si="15"/>
        <v>1663828.3</v>
      </c>
      <c r="V16" s="27">
        <f t="shared" si="16"/>
        <v>1663828.3</v>
      </c>
      <c r="W16" s="27">
        <f t="shared" si="17"/>
        <v>1307163.5</v>
      </c>
      <c r="X16" s="27">
        <f t="shared" si="18"/>
        <v>78.563605391253404</v>
      </c>
      <c r="Y16" s="26">
        <f t="shared" si="19"/>
        <v>78.563605391253404</v>
      </c>
      <c r="Z16" s="21">
        <f>[1]rep1_101!$K$8+[1]rep1_101!$K$15</f>
        <v>20987.7</v>
      </c>
      <c r="AA16" s="21">
        <f>+[2]rep1_101!$K$26</f>
        <v>20987.7</v>
      </c>
      <c r="AB16" s="21">
        <f>+[1]rep1_101!$K$23</f>
        <v>7140.1</v>
      </c>
      <c r="AC16" s="28">
        <f t="shared" si="20"/>
        <v>34.020402426182955</v>
      </c>
      <c r="AD16" s="29">
        <f t="shared" si="21"/>
        <v>34.020402426182955</v>
      </c>
      <c r="AE16" s="21">
        <f>+[1]rep1_101!$K$71</f>
        <v>13078.1</v>
      </c>
      <c r="AF16" s="21">
        <f>+[2]rep1_101!$K$75</f>
        <v>13078.1</v>
      </c>
      <c r="AG16" s="21">
        <f>+[1]rep1_101!$K$72</f>
        <v>1983</v>
      </c>
      <c r="AH16" s="28">
        <f t="shared" si="22"/>
        <v>15.162752999288887</v>
      </c>
      <c r="AI16" s="26">
        <f t="shared" si="23"/>
        <v>15.162752999288887</v>
      </c>
      <c r="AJ16" s="21">
        <f>[1]rep1_101!$K$29+[1]rep1_101!$K$36</f>
        <v>1642840.6</v>
      </c>
      <c r="AK16" s="21">
        <f>+[2]rep1_101!$K$47</f>
        <v>1642840.6</v>
      </c>
      <c r="AL16" s="21">
        <f>+[1]rep1_101!$K$44</f>
        <v>1300023.3999999999</v>
      </c>
      <c r="AM16" s="30">
        <f t="shared" si="24"/>
        <v>79.132655961874804</v>
      </c>
      <c r="AN16" s="26">
        <f t="shared" si="25"/>
        <v>79.132655961874804</v>
      </c>
      <c r="AO16" s="21">
        <f>+[3]rep1_2!$K$127</f>
        <v>302990</v>
      </c>
      <c r="AP16" s="21">
        <f>+[4]rep1_2!$K$131</f>
        <v>302990</v>
      </c>
      <c r="AQ16" s="21">
        <f>+[3]rep1_2!$K$128</f>
        <v>326551.7</v>
      </c>
      <c r="AR16" s="28">
        <f t="shared" si="26"/>
        <v>107.77639526056966</v>
      </c>
      <c r="AS16" s="26">
        <f t="shared" si="27"/>
        <v>107.77639526056966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79700</v>
      </c>
      <c r="BS16" s="25">
        <f t="shared" si="2"/>
        <v>51432.7</v>
      </c>
      <c r="BT16" s="33">
        <f t="shared" si="30"/>
        <v>64.532873274780428</v>
      </c>
      <c r="BU16" s="31">
        <f>+[3]rep1_2!$K$141</f>
        <v>64900</v>
      </c>
      <c r="BV16" s="31">
        <f>+[4]rep1_2!$K$145</f>
        <v>64900</v>
      </c>
      <c r="BW16" s="31">
        <f>+[3]rep1_2!$K$142</f>
        <v>47854.6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12400</v>
      </c>
      <c r="CC16" s="31">
        <f>+[3]rep1_2!$K$156</f>
        <v>1458.1</v>
      </c>
      <c r="CD16" s="31">
        <f>+[3]rep1_2!$K$148</f>
        <v>2400</v>
      </c>
      <c r="CE16" s="31">
        <f>+[4]rep1_2!$K$152</f>
        <v>2400</v>
      </c>
      <c r="CF16" s="31">
        <f>+[3]rep1_2!$K$149</f>
        <v>2120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410240.3</v>
      </c>
      <c r="CR16" s="31">
        <f>+[3]rep1_2!$K$226</f>
        <v>638090.69999999995</v>
      </c>
      <c r="CS16" s="31">
        <f>+[3]rep1_2!$K$197</f>
        <v>407940.3</v>
      </c>
      <c r="CT16" s="31">
        <f>+[4]rep1_2!$K$201</f>
        <v>407940.3</v>
      </c>
      <c r="CU16" s="31">
        <f>+[3]rep1_2!$K$198</f>
        <v>637210.9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17315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15000</v>
      </c>
      <c r="DG16" s="31">
        <f>+[3]rep1_2!$K$240</f>
        <v>9672.4</v>
      </c>
      <c r="DH16" s="31"/>
      <c r="DI16" s="22">
        <f t="shared" si="36"/>
        <v>4969426.1000000006</v>
      </c>
      <c r="DJ16" s="22">
        <f t="shared" si="31"/>
        <v>4969426.1000000006</v>
      </c>
      <c r="DK16" s="22">
        <f t="shared" si="32"/>
        <v>4764480.5000000009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3125582.4</v>
      </c>
      <c r="H17" s="23">
        <f t="shared" si="0"/>
        <v>2886864.6999999997</v>
      </c>
      <c r="I17" s="23">
        <f t="shared" si="6"/>
        <v>92.362456993615012</v>
      </c>
      <c r="J17" s="24">
        <f t="shared" si="7"/>
        <v>92.362456993615012</v>
      </c>
      <c r="K17" s="23">
        <f t="shared" si="8"/>
        <v>3125582.4</v>
      </c>
      <c r="L17" s="23">
        <f t="shared" si="9"/>
        <v>3125582.4</v>
      </c>
      <c r="M17" s="23">
        <f t="shared" si="10"/>
        <v>2886864.6999999997</v>
      </c>
      <c r="N17" s="25">
        <f t="shared" si="11"/>
        <v>92.362456993615012</v>
      </c>
      <c r="O17" s="26">
        <f t="shared" si="12"/>
        <v>92.362456993615012</v>
      </c>
      <c r="P17" s="27">
        <f>+[1]rep1_101!$L$92</f>
        <v>979932.6</v>
      </c>
      <c r="Q17" s="27">
        <f>+[2]rep1_101!$L$96</f>
        <v>979932.6</v>
      </c>
      <c r="R17" s="27">
        <f>+[1]rep1_101!$L$93</f>
        <v>919798.5</v>
      </c>
      <c r="S17" s="27">
        <f t="shared" si="13"/>
        <v>93.86344530225854</v>
      </c>
      <c r="T17" s="26">
        <f t="shared" si="14"/>
        <v>93.86344530225854</v>
      </c>
      <c r="U17" s="27">
        <f t="shared" si="15"/>
        <v>1456736.3</v>
      </c>
      <c r="V17" s="27">
        <f t="shared" si="16"/>
        <v>1456736.3</v>
      </c>
      <c r="W17" s="27">
        <f t="shared" si="17"/>
        <v>1134215</v>
      </c>
      <c r="X17" s="27">
        <f t="shared" si="18"/>
        <v>77.860008019296274</v>
      </c>
      <c r="Y17" s="26">
        <f t="shared" si="19"/>
        <v>77.860008019296274</v>
      </c>
      <c r="Z17" s="21">
        <f>[1]rep1_101!$L$8+[1]rep1_101!$L$15</f>
        <v>13735.5</v>
      </c>
      <c r="AA17" s="21">
        <f>+[2]rep1_101!$L$26</f>
        <v>13735.5</v>
      </c>
      <c r="AB17" s="21">
        <f>+[1]rep1_101!$L$23</f>
        <v>8741.1</v>
      </c>
      <c r="AC17" s="28">
        <f t="shared" si="20"/>
        <v>63.638746314295084</v>
      </c>
      <c r="AD17" s="29">
        <f t="shared" si="21"/>
        <v>63.638746314295084</v>
      </c>
      <c r="AE17" s="21">
        <f>+[1]rep1_101!$L$71</f>
        <v>2469.1</v>
      </c>
      <c r="AF17" s="21">
        <f>+[2]rep1_101!$L$75</f>
        <v>2469.1</v>
      </c>
      <c r="AG17" s="21">
        <f>+[1]rep1_101!$L$72</f>
        <v>323.3</v>
      </c>
      <c r="AH17" s="28">
        <f t="shared" si="22"/>
        <v>13.093839860677981</v>
      </c>
      <c r="AI17" s="26">
        <f t="shared" si="23"/>
        <v>13.093839860677981</v>
      </c>
      <c r="AJ17" s="21">
        <f>[1]rep1_101!$L$29+[1]rep1_101!$L$36</f>
        <v>1443000.8</v>
      </c>
      <c r="AK17" s="21">
        <f>+[2]rep1_101!$L$47</f>
        <v>1443000.8</v>
      </c>
      <c r="AL17" s="21">
        <f>+[1]rep1_101!$L$44</f>
        <v>1125473.8999999999</v>
      </c>
      <c r="AM17" s="30">
        <f t="shared" si="24"/>
        <v>77.995376024739542</v>
      </c>
      <c r="AN17" s="26">
        <f t="shared" si="25"/>
        <v>77.995376024739542</v>
      </c>
      <c r="AO17" s="21">
        <f>+[3]rep1_2!$L$127</f>
        <v>177424</v>
      </c>
      <c r="AP17" s="21">
        <f>+[4]rep1_2!$L$131</f>
        <v>177424</v>
      </c>
      <c r="AQ17" s="21">
        <f>+[3]rep1_2!$L$128</f>
        <v>156667.6</v>
      </c>
      <c r="AR17" s="28">
        <f t="shared" si="26"/>
        <v>88.301244476508259</v>
      </c>
      <c r="AS17" s="26">
        <f t="shared" si="27"/>
        <v>88.301244476508259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69971.899999999994</v>
      </c>
      <c r="BS17" s="25">
        <f t="shared" si="2"/>
        <v>123070</v>
      </c>
      <c r="BT17" s="33">
        <f t="shared" si="30"/>
        <v>175.88489093478955</v>
      </c>
      <c r="BU17" s="31">
        <f>+[3]rep1_2!$L$141</f>
        <v>64201.3</v>
      </c>
      <c r="BV17" s="31">
        <f>+[4]rep1_2!$L$145</f>
        <v>64201.3</v>
      </c>
      <c r="BW17" s="31">
        <f>+[3]rep1_2!$L$142</f>
        <v>118753.1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1270.5999999999999</v>
      </c>
      <c r="CC17" s="31">
        <f>+[3]rep1_2!$L$156</f>
        <v>273</v>
      </c>
      <c r="CD17" s="31">
        <f>+[3]rep1_2!$L$148</f>
        <v>4500</v>
      </c>
      <c r="CE17" s="31">
        <f>+[4]rep1_2!$L$152</f>
        <v>4500</v>
      </c>
      <c r="CF17" s="31">
        <f>+[3]rep1_2!$L$149</f>
        <v>4043.9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412798.5</v>
      </c>
      <c r="CR17" s="31">
        <f>+[3]rep1_2!$L$226</f>
        <v>517358.2</v>
      </c>
      <c r="CS17" s="31">
        <f>+[3]rep1_2!$L$197</f>
        <v>411598.5</v>
      </c>
      <c r="CT17" s="31">
        <f>+[4]rep1_2!$L$201</f>
        <v>411598.5</v>
      </c>
      <c r="CU17" s="31">
        <f>+[3]rep1_2!$L$198</f>
        <v>515630.3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11000</v>
      </c>
      <c r="DA17" s="31">
        <f>+[3]rep1_2!$L$233</f>
        <v>24266.799999999999</v>
      </c>
      <c r="DB17" s="31">
        <f>+[3]rep1_2!$L$260</f>
        <v>1350</v>
      </c>
      <c r="DC17" s="31">
        <f>+[4]rep1_2!$L$264</f>
        <v>1350</v>
      </c>
      <c r="DD17" s="31">
        <f>+[3]rep1_2!$L$261</f>
        <v>850</v>
      </c>
      <c r="DE17" s="31">
        <f>+[3]rep1_2!$L$239</f>
        <v>13900</v>
      </c>
      <c r="DF17" s="31">
        <f>+[4]rep1_2!$L$243</f>
        <v>13900</v>
      </c>
      <c r="DG17" s="31">
        <f>+[3]rep1_2!$L$240</f>
        <v>10315.299999999999</v>
      </c>
      <c r="DH17" s="31"/>
      <c r="DI17" s="22">
        <f t="shared" si="36"/>
        <v>3125582.4</v>
      </c>
      <c r="DJ17" s="22">
        <f t="shared" si="31"/>
        <v>3125582.4</v>
      </c>
      <c r="DK17" s="22">
        <f t="shared" si="32"/>
        <v>2886864.6999999997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920907</v>
      </c>
      <c r="H18" s="23">
        <f t="shared" si="0"/>
        <v>928312.8</v>
      </c>
      <c r="I18" s="23">
        <f t="shared" si="6"/>
        <v>100.80418543892056</v>
      </c>
      <c r="J18" s="24">
        <f t="shared" si="7"/>
        <v>100.80418543892056</v>
      </c>
      <c r="K18" s="23">
        <f t="shared" si="8"/>
        <v>920907</v>
      </c>
      <c r="L18" s="23">
        <f t="shared" si="9"/>
        <v>920907</v>
      </c>
      <c r="M18" s="23">
        <f t="shared" si="10"/>
        <v>928312.8</v>
      </c>
      <c r="N18" s="25">
        <f t="shared" si="11"/>
        <v>100.80418543892056</v>
      </c>
      <c r="O18" s="26">
        <f t="shared" si="12"/>
        <v>100.80418543892056</v>
      </c>
      <c r="P18" s="27">
        <f>+[1]rep1_101!$M$92</f>
        <v>603971.69999999995</v>
      </c>
      <c r="Q18" s="27">
        <f>+[2]rep1_101!$M$96</f>
        <v>603971.69999999995</v>
      </c>
      <c r="R18" s="27">
        <f>+[1]rep1_101!$M$93</f>
        <v>631745.30000000005</v>
      </c>
      <c r="S18" s="27">
        <f t="shared" si="13"/>
        <v>104.59849360491562</v>
      </c>
      <c r="T18" s="26">
        <f t="shared" si="14"/>
        <v>104.59849360491562</v>
      </c>
      <c r="U18" s="27">
        <f t="shared" si="15"/>
        <v>233200.40000000002</v>
      </c>
      <c r="V18" s="27">
        <f t="shared" si="16"/>
        <v>233200.4</v>
      </c>
      <c r="W18" s="27">
        <f t="shared" si="17"/>
        <v>190895.30000000002</v>
      </c>
      <c r="X18" s="27">
        <f t="shared" si="18"/>
        <v>81.858907617654182</v>
      </c>
      <c r="Y18" s="26">
        <f t="shared" si="19"/>
        <v>81.858907617654182</v>
      </c>
      <c r="Z18" s="21">
        <f>[1]rep1_101!$M$8+[1]rep1_101!$M$15</f>
        <v>9293.6</v>
      </c>
      <c r="AA18" s="21">
        <f>+[2]rep1_101!$M$26</f>
        <v>9293.6</v>
      </c>
      <c r="AB18" s="21">
        <f>+[1]rep1_101!$M$23</f>
        <v>3193.1</v>
      </c>
      <c r="AC18" s="28">
        <f t="shared" si="20"/>
        <v>34.358052853576652</v>
      </c>
      <c r="AD18" s="29">
        <f t="shared" si="21"/>
        <v>34.358052853576652</v>
      </c>
      <c r="AE18" s="21">
        <f>+[1]rep1_101!$M$71</f>
        <v>3030.1</v>
      </c>
      <c r="AF18" s="21">
        <f>+[2]rep1_101!$M$75</f>
        <v>3030.1</v>
      </c>
      <c r="AG18" s="21">
        <f>+[1]rep1_101!$M$72</f>
        <v>719.4</v>
      </c>
      <c r="AH18" s="28">
        <f t="shared" si="22"/>
        <v>23.741790699976896</v>
      </c>
      <c r="AI18" s="26">
        <f t="shared" si="23"/>
        <v>23.741790699976896</v>
      </c>
      <c r="AJ18" s="21">
        <f>[1]rep1_101!$M$29+[1]rep1_101!$M$36</f>
        <v>223906.80000000002</v>
      </c>
      <c r="AK18" s="21">
        <f>+[2]rep1_101!$M$47</f>
        <v>223906.8</v>
      </c>
      <c r="AL18" s="21">
        <f>+[1]rep1_101!$M$44</f>
        <v>187702.2</v>
      </c>
      <c r="AM18" s="30">
        <f t="shared" si="24"/>
        <v>83.830504477755923</v>
      </c>
      <c r="AN18" s="26">
        <f t="shared" si="25"/>
        <v>83.830504477755923</v>
      </c>
      <c r="AO18" s="21">
        <f>+[3]rep1_2!$M$127</f>
        <v>29495</v>
      </c>
      <c r="AP18" s="21">
        <f>+[4]rep1_2!$M$131</f>
        <v>29495</v>
      </c>
      <c r="AQ18" s="21">
        <f>+[3]rep1_2!$M$128</f>
        <v>24818.2</v>
      </c>
      <c r="AR18" s="28">
        <f t="shared" si="26"/>
        <v>84.143753178504838</v>
      </c>
      <c r="AS18" s="26">
        <f t="shared" si="27"/>
        <v>84.143753178504838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6958</v>
      </c>
      <c r="BS18" s="25">
        <f t="shared" si="2"/>
        <v>10085.199999999999</v>
      </c>
      <c r="BT18" s="33">
        <f t="shared" si="30"/>
        <v>144.94394941075021</v>
      </c>
      <c r="BU18" s="31">
        <f>+[3]rep1_2!$M$141</f>
        <v>6924</v>
      </c>
      <c r="BV18" s="31">
        <f>+[4]rep1_2!$M$145</f>
        <v>6924</v>
      </c>
      <c r="BW18" s="31">
        <f>+[3]rep1_2!$M$142</f>
        <v>10059.299999999999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34</v>
      </c>
      <c r="CC18" s="31">
        <f>+[3]rep1_2!$M$156</f>
        <v>25.9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41531.800000000003</v>
      </c>
      <c r="CR18" s="31">
        <f>+[3]rep1_2!$M$226</f>
        <v>64066.3</v>
      </c>
      <c r="CS18" s="31">
        <f>+[3]rep1_2!$M$197</f>
        <v>41390.800000000003</v>
      </c>
      <c r="CT18" s="31">
        <f>+[4]rep1_2!$M$201</f>
        <v>41390.800000000003</v>
      </c>
      <c r="CU18" s="31">
        <f>+[3]rep1_2!$M$198</f>
        <v>64060.3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5983.1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920907</v>
      </c>
      <c r="DK18" s="22">
        <f t="shared" si="32"/>
        <v>928312.8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225024.09999999998</v>
      </c>
      <c r="H19" s="23">
        <f t="shared" si="0"/>
        <v>195392.40000000002</v>
      </c>
      <c r="I19" s="23">
        <f t="shared" si="6"/>
        <v>86.831766019728576</v>
      </c>
      <c r="J19" s="24">
        <f t="shared" si="7"/>
        <v>86.831766019728576</v>
      </c>
      <c r="K19" s="23">
        <f t="shared" si="8"/>
        <v>225024.09999999998</v>
      </c>
      <c r="L19" s="23">
        <f t="shared" si="9"/>
        <v>225024.09999999998</v>
      </c>
      <c r="M19" s="23">
        <f t="shared" si="10"/>
        <v>195392.40000000002</v>
      </c>
      <c r="N19" s="25">
        <f t="shared" si="11"/>
        <v>86.831766019728576</v>
      </c>
      <c r="O19" s="26">
        <f t="shared" si="12"/>
        <v>86.831766019728576</v>
      </c>
      <c r="P19" s="27">
        <f>+[1]rep1_101!$N$92</f>
        <v>73554.600000000006</v>
      </c>
      <c r="Q19" s="27">
        <f>+[2]rep1_101!$N$96</f>
        <v>73554.600000000006</v>
      </c>
      <c r="R19" s="27">
        <f>+[1]rep1_101!$N$93</f>
        <v>68354.600000000006</v>
      </c>
      <c r="S19" s="27">
        <f t="shared" si="13"/>
        <v>92.930421754723696</v>
      </c>
      <c r="T19" s="26">
        <f t="shared" si="14"/>
        <v>92.930421754723696</v>
      </c>
      <c r="U19" s="27">
        <f t="shared" si="15"/>
        <v>87343.099999999991</v>
      </c>
      <c r="V19" s="27">
        <f t="shared" si="16"/>
        <v>87343.099999999991</v>
      </c>
      <c r="W19" s="27">
        <f t="shared" si="17"/>
        <v>63679</v>
      </c>
      <c r="X19" s="27">
        <f t="shared" si="18"/>
        <v>72.90673218605707</v>
      </c>
      <c r="Y19" s="26">
        <f t="shared" si="19"/>
        <v>72.90673218605707</v>
      </c>
      <c r="Z19" s="21">
        <f>[1]rep1_101!$N$8+[1]rep1_101!$N$15</f>
        <v>1705.4</v>
      </c>
      <c r="AA19" s="21">
        <f>+[2]rep1_101!$N$26</f>
        <v>1705.4</v>
      </c>
      <c r="AB19" s="21">
        <f>+[1]rep1_101!$N$23</f>
        <v>181.7</v>
      </c>
      <c r="AC19" s="28">
        <f t="shared" si="20"/>
        <v>10.654391931511666</v>
      </c>
      <c r="AD19" s="29">
        <f t="shared" si="21"/>
        <v>10.654391931511666</v>
      </c>
      <c r="AE19" s="21">
        <f>+[1]rep1_101!$N$71</f>
        <v>3932.7</v>
      </c>
      <c r="AF19" s="21">
        <f>+[2]rep1_101!$N$75</f>
        <v>3932.7</v>
      </c>
      <c r="AG19" s="21">
        <f>+[1]rep1_101!$N$72</f>
        <v>2498.1999999999998</v>
      </c>
      <c r="AH19" s="28">
        <f t="shared" si="22"/>
        <v>63.523787728532554</v>
      </c>
      <c r="AI19" s="26">
        <f t="shared" si="23"/>
        <v>63.523787728532554</v>
      </c>
      <c r="AJ19" s="21">
        <f>[1]rep1_101!$N$29+[1]rep1_101!$N$36</f>
        <v>85637.7</v>
      </c>
      <c r="AK19" s="21">
        <f>+[2]rep1_101!$N$47</f>
        <v>85637.7</v>
      </c>
      <c r="AL19" s="21">
        <f>+[1]rep1_101!$N$44</f>
        <v>63497.3</v>
      </c>
      <c r="AM19" s="30">
        <f t="shared" si="24"/>
        <v>74.146433171371967</v>
      </c>
      <c r="AN19" s="26">
        <f t="shared" si="25"/>
        <v>74.146433171371967</v>
      </c>
      <c r="AO19" s="21">
        <f>+[3]rep1_2!$N$127</f>
        <v>19270</v>
      </c>
      <c r="AP19" s="21">
        <f>+[4]rep1_2!$N$131</f>
        <v>19270</v>
      </c>
      <c r="AQ19" s="21">
        <f>+[3]rep1_2!$N$128</f>
        <v>22403.5</v>
      </c>
      <c r="AR19" s="28">
        <f t="shared" si="26"/>
        <v>116.26102750389207</v>
      </c>
      <c r="AS19" s="26">
        <f t="shared" si="27"/>
        <v>116.26102750389207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3534</v>
      </c>
      <c r="BS19" s="25">
        <f t="shared" si="2"/>
        <v>1556.5</v>
      </c>
      <c r="BT19" s="33">
        <f t="shared" si="30"/>
        <v>44.043576683644595</v>
      </c>
      <c r="BU19" s="31">
        <f>+[3]rep1_2!$N$141</f>
        <v>2197.3000000000002</v>
      </c>
      <c r="BV19" s="31">
        <f>+[4]rep1_2!$N$145</f>
        <v>2197.3000000000002</v>
      </c>
      <c r="BW19" s="31">
        <f>+[3]rep1_2!$N$142</f>
        <v>552.1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1003.2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34889.699999999997</v>
      </c>
      <c r="CR19" s="31">
        <f>+[3]rep1_2!$N$226</f>
        <v>35363.4</v>
      </c>
      <c r="CS19" s="31">
        <f>+[3]rep1_2!$N$197</f>
        <v>34789.699999999997</v>
      </c>
      <c r="CT19" s="31">
        <f>+[4]rep1_2!$N$201</f>
        <v>34789.699999999997</v>
      </c>
      <c r="CU19" s="31">
        <f>+[3]rep1_2!$N$198</f>
        <v>35363.4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1113.2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424</v>
      </c>
      <c r="DH19" s="31"/>
      <c r="DI19" s="22">
        <f t="shared" si="36"/>
        <v>225024.09999999998</v>
      </c>
      <c r="DJ19" s="22">
        <f t="shared" si="31"/>
        <v>225024.09999999998</v>
      </c>
      <c r="DK19" s="22">
        <f t="shared" si="32"/>
        <v>195392.40000000002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3886801.9999999995</v>
      </c>
      <c r="H20" s="23">
        <f t="shared" si="0"/>
        <v>3660541.3</v>
      </c>
      <c r="I20" s="23">
        <f t="shared" si="6"/>
        <v>94.178743861920424</v>
      </c>
      <c r="J20" s="24">
        <f t="shared" si="7"/>
        <v>94.17874386192041</v>
      </c>
      <c r="K20" s="23">
        <f t="shared" si="8"/>
        <v>3886802</v>
      </c>
      <c r="L20" s="23">
        <f t="shared" si="9"/>
        <v>3886801.9999999995</v>
      </c>
      <c r="M20" s="23">
        <f t="shared" si="10"/>
        <v>3660541.3</v>
      </c>
      <c r="N20" s="25">
        <f t="shared" si="11"/>
        <v>94.178743861920424</v>
      </c>
      <c r="O20" s="26">
        <f t="shared" si="12"/>
        <v>94.17874386192041</v>
      </c>
      <c r="P20" s="27">
        <f>+[1]rep1_101!$O$92</f>
        <v>1399756</v>
      </c>
      <c r="Q20" s="27">
        <f>+[2]rep1_101!$O$96</f>
        <v>1399756</v>
      </c>
      <c r="R20" s="27">
        <f>+[1]rep1_101!$O$93</f>
        <v>1423384.3</v>
      </c>
      <c r="S20" s="27">
        <f t="shared" si="13"/>
        <v>101.68802991378499</v>
      </c>
      <c r="T20" s="26">
        <f t="shared" si="14"/>
        <v>101.68802991378499</v>
      </c>
      <c r="U20" s="27">
        <f t="shared" si="15"/>
        <v>1555738.6</v>
      </c>
      <c r="V20" s="27">
        <f t="shared" si="16"/>
        <v>1555738.5999999999</v>
      </c>
      <c r="W20" s="27">
        <f t="shared" si="17"/>
        <v>1232909.2</v>
      </c>
      <c r="X20" s="27">
        <f t="shared" si="18"/>
        <v>79.249123213886961</v>
      </c>
      <c r="Y20" s="26">
        <f t="shared" si="19"/>
        <v>79.249123213886946</v>
      </c>
      <c r="Z20" s="21">
        <f>[1]rep1_101!$O$8+[1]rep1_101!$O$15</f>
        <v>14873.7</v>
      </c>
      <c r="AA20" s="21">
        <f>+[2]rep1_101!$O$26</f>
        <v>14873.7</v>
      </c>
      <c r="AB20" s="21">
        <f>+[1]rep1_101!$O$23</f>
        <v>8120.8</v>
      </c>
      <c r="AC20" s="28">
        <f t="shared" si="20"/>
        <v>54.598385068947195</v>
      </c>
      <c r="AD20" s="29">
        <f t="shared" si="21"/>
        <v>54.598385068947195</v>
      </c>
      <c r="AE20" s="21">
        <f>+[1]rep1_101!$O$71</f>
        <v>10935</v>
      </c>
      <c r="AF20" s="21">
        <f>+[2]rep1_101!$O$75</f>
        <v>10935</v>
      </c>
      <c r="AG20" s="21">
        <f>+[1]rep1_101!$O$72</f>
        <v>3536.2</v>
      </c>
      <c r="AH20" s="28">
        <f t="shared" si="22"/>
        <v>32.338363054412433</v>
      </c>
      <c r="AI20" s="26">
        <f t="shared" si="23"/>
        <v>32.338363054412433</v>
      </c>
      <c r="AJ20" s="21">
        <f>[1]rep1_101!$O$29+[1]rep1_101!$O$36</f>
        <v>1540864.9000000001</v>
      </c>
      <c r="AK20" s="21">
        <f>+[2]rep1_101!$O$47</f>
        <v>1540864.9</v>
      </c>
      <c r="AL20" s="21">
        <f>+[1]rep1_101!$O$44</f>
        <v>1224788.3999999999</v>
      </c>
      <c r="AM20" s="30">
        <f t="shared" si="24"/>
        <v>79.487072487665856</v>
      </c>
      <c r="AN20" s="26">
        <f t="shared" si="25"/>
        <v>79.487072487665841</v>
      </c>
      <c r="AO20" s="21">
        <f>+[3]rep1_2!$O$127</f>
        <v>276350</v>
      </c>
      <c r="AP20" s="21">
        <f>+[4]rep1_2!$O$131</f>
        <v>276350</v>
      </c>
      <c r="AQ20" s="21">
        <f>+[3]rep1_2!$O$128</f>
        <v>287048.59999999998</v>
      </c>
      <c r="AR20" s="28">
        <f t="shared" si="26"/>
        <v>103.87139497014655</v>
      </c>
      <c r="AS20" s="26">
        <f t="shared" si="27"/>
        <v>103.87139497014655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88377.5</v>
      </c>
      <c r="BS20" s="25">
        <f t="shared" si="2"/>
        <v>71074.5</v>
      </c>
      <c r="BT20" s="33">
        <f t="shared" si="30"/>
        <v>80.421487369522779</v>
      </c>
      <c r="BU20" s="31">
        <f>+[3]rep1_2!$O$141</f>
        <v>79897</v>
      </c>
      <c r="BV20" s="31">
        <f>+[4]rep1_2!$O$145</f>
        <v>79897</v>
      </c>
      <c r="BW20" s="31">
        <f>+[3]rep1_2!$O$142</f>
        <v>61134.5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580.5</v>
      </c>
      <c r="CC20" s="31">
        <f>+[3]rep1_2!$O$156</f>
        <v>367.8</v>
      </c>
      <c r="CD20" s="31">
        <f>+[3]rep1_2!$O$148</f>
        <v>7900</v>
      </c>
      <c r="CE20" s="31">
        <f>+[4]rep1_2!$O$152</f>
        <v>7900</v>
      </c>
      <c r="CF20" s="31">
        <f>+[3]rep1_2!$O$149</f>
        <v>9572.2000000000007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534744.9</v>
      </c>
      <c r="CR20" s="31">
        <f>+[3]rep1_2!$O$226</f>
        <v>620821.69999999995</v>
      </c>
      <c r="CS20" s="31">
        <f>+[3]rep1_2!$O$197</f>
        <v>534029.9</v>
      </c>
      <c r="CT20" s="31">
        <f>+[4]rep1_2!$O$201</f>
        <v>534029.9</v>
      </c>
      <c r="CU20" s="31">
        <f>+[3]rep1_2!$O$198</f>
        <v>620565.69999999995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12000</v>
      </c>
      <c r="DA20" s="31">
        <f>+[3]rep1_2!$O$233</f>
        <v>20132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8900</v>
      </c>
      <c r="DG20" s="31">
        <f>+[3]rep1_2!$O$240</f>
        <v>1634.8</v>
      </c>
      <c r="DH20" s="31"/>
      <c r="DI20" s="22">
        <f t="shared" si="36"/>
        <v>3886802</v>
      </c>
      <c r="DJ20" s="22">
        <f t="shared" si="31"/>
        <v>3886801.9999999995</v>
      </c>
      <c r="DK20" s="22">
        <f t="shared" si="32"/>
        <v>3660541.3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2702339.9999999995</v>
      </c>
      <c r="H21" s="23">
        <f t="shared" si="37"/>
        <v>2581134.5999999996</v>
      </c>
      <c r="I21" s="23">
        <f t="shared" si="6"/>
        <v>95.51479828592997</v>
      </c>
      <c r="J21" s="24">
        <f t="shared" si="7"/>
        <v>95.51479828592997</v>
      </c>
      <c r="K21" s="23">
        <f t="shared" si="8"/>
        <v>2702339.9999999995</v>
      </c>
      <c r="L21" s="23">
        <f t="shared" si="9"/>
        <v>2702339.9999999995</v>
      </c>
      <c r="M21" s="23">
        <f t="shared" si="10"/>
        <v>2581134.5999999996</v>
      </c>
      <c r="N21" s="25">
        <f t="shared" si="11"/>
        <v>95.51479828592997</v>
      </c>
      <c r="O21" s="26">
        <f t="shared" si="12"/>
        <v>95.51479828592997</v>
      </c>
      <c r="P21" s="27">
        <f>+[1]rep1_101!$P$92</f>
        <v>1259183</v>
      </c>
      <c r="Q21" s="27">
        <f>+[2]rep1_101!$P$96</f>
        <v>1259183</v>
      </c>
      <c r="R21" s="27">
        <f>+[1]rep1_101!$P$93</f>
        <v>1306236.7</v>
      </c>
      <c r="S21" s="27">
        <f t="shared" si="13"/>
        <v>103.73684365179643</v>
      </c>
      <c r="T21" s="26">
        <f t="shared" si="14"/>
        <v>103.73684365179643</v>
      </c>
      <c r="U21" s="27">
        <f t="shared" si="15"/>
        <v>968733.70000000007</v>
      </c>
      <c r="V21" s="27">
        <f t="shared" si="16"/>
        <v>968733.70000000007</v>
      </c>
      <c r="W21" s="27">
        <f t="shared" si="17"/>
        <v>764157.3</v>
      </c>
      <c r="X21" s="27">
        <f t="shared" si="18"/>
        <v>78.882080803011192</v>
      </c>
      <c r="Y21" s="26">
        <f t="shared" si="19"/>
        <v>78.882080803011192</v>
      </c>
      <c r="Z21" s="21">
        <f>[1]rep1_101!$P$8+[1]rep1_101!$P$15</f>
        <v>8128.4</v>
      </c>
      <c r="AA21" s="21">
        <f>+[2]rep1_101!$P$26</f>
        <v>8128.4</v>
      </c>
      <c r="AB21" s="21">
        <f>+[1]rep1_101!$P$23</f>
        <v>6947.3</v>
      </c>
      <c r="AC21" s="28">
        <f t="shared" si="20"/>
        <v>85.469465085379653</v>
      </c>
      <c r="AD21" s="29">
        <f t="shared" si="21"/>
        <v>85.469465085379653</v>
      </c>
      <c r="AE21" s="21">
        <f>+[1]rep1_101!$P$71</f>
        <v>4858.8999999999996</v>
      </c>
      <c r="AF21" s="21">
        <f>+[2]rep1_101!$P$75</f>
        <v>4858.8999999999996</v>
      </c>
      <c r="AG21" s="21">
        <f>+[1]rep1_101!$P$72</f>
        <v>2100.1999999999998</v>
      </c>
      <c r="AH21" s="28">
        <f t="shared" si="22"/>
        <v>43.22377492848176</v>
      </c>
      <c r="AI21" s="26">
        <f t="shared" si="23"/>
        <v>43.22377492848176</v>
      </c>
      <c r="AJ21" s="21">
        <f>[1]rep1_101!$P$29+[1]rep1_101!$P$36</f>
        <v>960605.3</v>
      </c>
      <c r="AK21" s="21">
        <f>+[2]rep1_101!$P$47</f>
        <v>960605.3</v>
      </c>
      <c r="AL21" s="21">
        <f>+[1]rep1_101!$P$44</f>
        <v>757210</v>
      </c>
      <c r="AM21" s="30">
        <f t="shared" si="24"/>
        <v>78.826340017070478</v>
      </c>
      <c r="AN21" s="26">
        <f t="shared" si="25"/>
        <v>78.826340017070478</v>
      </c>
      <c r="AO21" s="21">
        <f>+[3]rep1_2!$P$127</f>
        <v>136250</v>
      </c>
      <c r="AP21" s="21">
        <f>+[4]rep1_2!$P$131</f>
        <v>136250</v>
      </c>
      <c r="AQ21" s="21">
        <f>+[3]rep1_2!$P$128</f>
        <v>132485.6</v>
      </c>
      <c r="AR21" s="28">
        <f t="shared" si="26"/>
        <v>97.2371376146789</v>
      </c>
      <c r="AS21" s="26">
        <f t="shared" si="27"/>
        <v>97.2371376146789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56357.8</v>
      </c>
      <c r="BS21" s="25">
        <f t="shared" si="2"/>
        <v>50711.3</v>
      </c>
      <c r="BT21" s="33">
        <f t="shared" si="30"/>
        <v>89.980978675533819</v>
      </c>
      <c r="BU21" s="31">
        <f>+[3]rep1_2!$P$141</f>
        <v>49987.9</v>
      </c>
      <c r="BV21" s="31">
        <f>+[4]rep1_2!$P$145</f>
        <v>49987.9</v>
      </c>
      <c r="BW21" s="31">
        <f>+[3]rep1_2!$P$142</f>
        <v>45172.9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1169.9000000000001</v>
      </c>
      <c r="CC21" s="31">
        <f>+[3]rep1_2!$P$156</f>
        <v>2801.8</v>
      </c>
      <c r="CD21" s="31">
        <f>+[3]rep1_2!$P$148</f>
        <v>5200</v>
      </c>
      <c r="CE21" s="31">
        <f>+[4]rep1_2!$P$152</f>
        <v>5200</v>
      </c>
      <c r="CF21" s="31">
        <f>+[3]rep1_2!$P$149</f>
        <v>2736.6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263056.59999999998</v>
      </c>
      <c r="CR21" s="31">
        <f>+[3]rep1_2!$P$226</f>
        <v>307906.3</v>
      </c>
      <c r="CS21" s="31">
        <f>+[3]rep1_2!$P$197</f>
        <v>262693.59999999998</v>
      </c>
      <c r="CT21" s="31">
        <f>+[4]rep1_2!$P$201</f>
        <v>262693.59999999998</v>
      </c>
      <c r="CU21" s="31">
        <f>+[3]rep1_2!$P$198</f>
        <v>307395.90000000002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5000</v>
      </c>
      <c r="DA21" s="31">
        <f>+[3]rep1_2!$P$233</f>
        <v>17527.2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8900</v>
      </c>
      <c r="DG21" s="31">
        <f>+[3]rep1_2!$P$240</f>
        <v>10</v>
      </c>
      <c r="DH21" s="31"/>
      <c r="DI21" s="22">
        <f t="shared" si="36"/>
        <v>2702339.9999999995</v>
      </c>
      <c r="DJ21" s="22">
        <f t="shared" si="31"/>
        <v>2702339.9999999995</v>
      </c>
      <c r="DK21" s="22">
        <f t="shared" si="32"/>
        <v>2581134.5999999996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119048952</v>
      </c>
      <c r="G22" s="23">
        <f>DJ22+EF22-EB22</f>
        <v>119048952</v>
      </c>
      <c r="H22" s="23">
        <f>DK22+EG22-EC22</f>
        <v>68915971.199999988</v>
      </c>
      <c r="I22" s="23">
        <f>IFERROR(H22/G22*100,"-")</f>
        <v>57.888767639046492</v>
      </c>
      <c r="J22" s="24">
        <f t="shared" si="7"/>
        <v>57.888767639046492</v>
      </c>
      <c r="K22" s="23">
        <f t="shared" si="8"/>
        <v>48753102.200000003</v>
      </c>
      <c r="L22" s="23">
        <f>Q22+AA22+AF22+AK22+AP22+AU22+AZ22+BO22+BV22+BY22+CB22+CE22+CH22+CN22+CQ22+CW22+CZ22+DC22+DF22</f>
        <v>48753102.200000003</v>
      </c>
      <c r="M22" s="23">
        <f t="shared" si="10"/>
        <v>39222107.200000003</v>
      </c>
      <c r="N22" s="25">
        <f>IFERROR(M22/L22*100,"-")</f>
        <v>80.450485056518104</v>
      </c>
      <c r="O22" s="26">
        <f t="shared" si="12"/>
        <v>80.450485056518104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+[5]rep21_3!$Q$100</f>
        <v>11902300</v>
      </c>
      <c r="AQ22" s="21">
        <f>+[5]rep21_3!$R$97</f>
        <v>14315105.699999999</v>
      </c>
      <c r="AR22" s="28">
        <f>IFERROR(AQ22/AP22*100,"-")</f>
        <v>120.27176007998452</v>
      </c>
      <c r="AS22" s="26">
        <f t="shared" si="27"/>
        <v>120.27176007998452</v>
      </c>
      <c r="AT22" s="21">
        <f>+[5]rep21_3!$R$120</f>
        <v>590000</v>
      </c>
      <c r="AU22" s="21">
        <f>+[5]rep21_3!$Q$124</f>
        <v>590000</v>
      </c>
      <c r="AV22" s="31">
        <f>+[5]rep21_3!$R$121</f>
        <v>697608.1</v>
      </c>
      <c r="AW22" s="31">
        <f>IFERROR(AV22/AU22*100,"-")</f>
        <v>118.23866101694915</v>
      </c>
      <c r="AX22" s="32">
        <f t="shared" si="29"/>
        <v>118.23866101694915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+[5]rep21_3!$Q$140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+[5]rep21_3!$Q$132</f>
        <v>9550014.8000000007</v>
      </c>
      <c r="BG22" s="21">
        <f>+[5]rep21_3!$R$129</f>
        <v>8754180.0999999996</v>
      </c>
      <c r="BH22" s="21">
        <f>+[5]rep21_3!$R$144</f>
        <v>846892.5</v>
      </c>
      <c r="BI22" s="21">
        <f>+[5]rep21_3!$Q$148</f>
        <v>846892.5</v>
      </c>
      <c r="BJ22" s="21">
        <f>+[5]rep21_3!$R$145</f>
        <v>572420.4</v>
      </c>
      <c r="BK22" s="31"/>
      <c r="BL22" s="31"/>
      <c r="BM22" s="31"/>
      <c r="BN22" s="21">
        <f>+[5]rep21_3!$R$160</f>
        <v>235038</v>
      </c>
      <c r="BO22" s="21">
        <f>+[5]rep21_3!$Q$164</f>
        <v>235038</v>
      </c>
      <c r="BP22" s="21">
        <f>+[5]rep21_3!$R$161</f>
        <v>305239.5</v>
      </c>
      <c r="BQ22" s="25">
        <f t="shared" si="1"/>
        <v>260000</v>
      </c>
      <c r="BR22" s="25">
        <f t="shared" si="1"/>
        <v>260000</v>
      </c>
      <c r="BS22" s="25">
        <f t="shared" si="2"/>
        <v>254915.6</v>
      </c>
      <c r="BT22" s="33">
        <f t="shared" si="30"/>
        <v>98.044461538461533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+[5]rep21_3!$Q$180</f>
        <v>5000</v>
      </c>
      <c r="CC22" s="21">
        <f>+[5]rep21_3!$R$177</f>
        <v>1282.7</v>
      </c>
      <c r="CD22" s="21">
        <f>+[5]rep21_3!$R$168</f>
        <v>255000</v>
      </c>
      <c r="CE22" s="21">
        <f>+[5]rep21_3!$Q$172</f>
        <v>255000</v>
      </c>
      <c r="CF22" s="21">
        <f>+[5]rep21_3!$R$169</f>
        <v>253632.9</v>
      </c>
      <c r="CG22" s="31"/>
      <c r="CH22" s="31"/>
      <c r="CI22" s="31"/>
      <c r="CJ22" s="21">
        <f>+[5]rep21_3!$R$200</f>
        <v>59156029</v>
      </c>
      <c r="CK22" s="21">
        <f>+[5]rep21_3!$Q$204</f>
        <v>59156029</v>
      </c>
      <c r="CL22" s="21">
        <f>+[5]rep21_3!$R$201</f>
        <v>20238177.399999999</v>
      </c>
      <c r="CM22" s="21">
        <f>+[5]rep21_3!$R$208</f>
        <v>21303814.699999999</v>
      </c>
      <c r="CN22" s="21">
        <f>+[5]rep21_3!$Q$212</f>
        <v>21303814.699999999</v>
      </c>
      <c r="CO22" s="21">
        <f>+[5]rep21_3!$R$209</f>
        <v>12440647.699999999</v>
      </c>
      <c r="CP22" s="21">
        <f>+[5]rep21_3!$R$424</f>
        <v>10997949.5</v>
      </c>
      <c r="CQ22" s="21">
        <f>+[5]rep21_3!$Q$428</f>
        <v>10997949.5</v>
      </c>
      <c r="CR22" s="21">
        <f>+[5]rep21_3!$R$425</f>
        <v>9821127.6999999993</v>
      </c>
      <c r="CS22" s="31"/>
      <c r="CT22" s="31"/>
      <c r="CU22" s="31"/>
      <c r="CV22" s="21">
        <f>+[5]rep21_3!$R$432</f>
        <v>300000</v>
      </c>
      <c r="CW22" s="21">
        <f>+[5]rep21_3!$Q$436</f>
        <v>300000</v>
      </c>
      <c r="CX22" s="21">
        <f>+[5]rep21_3!$R$433</f>
        <v>205294.1</v>
      </c>
      <c r="CY22" s="21">
        <f>+[5]rep21_3!$R$488</f>
        <v>2464000</v>
      </c>
      <c r="CZ22" s="21">
        <f>+[5]rep21_3!$Q$492</f>
        <v>2464000</v>
      </c>
      <c r="DA22" s="21">
        <f>+[5]rep21_3!$R$489</f>
        <v>1336156.6000000001</v>
      </c>
      <c r="DB22" s="31"/>
      <c r="DC22" s="31"/>
      <c r="DD22" s="31"/>
      <c r="DE22" s="21">
        <f>+[5]rep21_3!$R$536</f>
        <v>700000</v>
      </c>
      <c r="DF22" s="21">
        <f>+[5]rep21_3!$Q$540</f>
        <v>700000</v>
      </c>
      <c r="DG22" s="21">
        <f>+[5]rep21_3!$R$537</f>
        <v>-153987.79999999999</v>
      </c>
      <c r="DH22" s="31"/>
      <c r="DI22" s="22">
        <f t="shared" si="36"/>
        <v>118306038.5</v>
      </c>
      <c r="DJ22" s="22">
        <f t="shared" si="31"/>
        <v>118306038.5</v>
      </c>
      <c r="DK22" s="22">
        <f>R22+AB22+AG22+AL22+AQ22+AV22+BA22+BD22+BG22+BJ22+BM22+BP22+BW22+BZ22+CC22+CF22+CI22+CL22+CO22+CR22+CX22+DA22+DD22+DG22+DH22</f>
        <v>68786885.099999994</v>
      </c>
      <c r="DL22" s="21">
        <f>+[5]rep21_3!$R$656</f>
        <v>426853.2</v>
      </c>
      <c r="DM22" s="21">
        <f>+[5]rep21_3!$Q$660</f>
        <v>426853.2</v>
      </c>
      <c r="DN22" s="21">
        <f>+[5]rep21_3!$R$657</f>
        <v>12472</v>
      </c>
      <c r="DO22" s="21">
        <f>+[5]rep21_3!$R$648</f>
        <v>301060.3</v>
      </c>
      <c r="DP22" s="21">
        <f>+[5]rep21_3!$Q$652</f>
        <v>301060.3</v>
      </c>
      <c r="DQ22" s="21">
        <f>+[5]rep21_3!$R$649</f>
        <v>84833</v>
      </c>
      <c r="DR22" s="31"/>
      <c r="DS22" s="31"/>
      <c r="DT22" s="31"/>
      <c r="DU22" s="21">
        <f>+[5]rep21_3!$R$664</f>
        <v>0</v>
      </c>
      <c r="DV22" s="21">
        <f>+[5]rep21_3!$Q$668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+[5]rep21_3!$Q$692</f>
        <v>15000</v>
      </c>
      <c r="DZ22" s="21">
        <f>+[5]rep21_3!$R$689</f>
        <v>31781.1</v>
      </c>
      <c r="EA22" s="31">
        <f>+[5]rep21_3!$R$672</f>
        <v>5426511</v>
      </c>
      <c r="EB22" s="31">
        <f>+[5]rep21_3!$Q$676</f>
        <v>5426511</v>
      </c>
      <c r="EC22" s="28">
        <f>+[5]rep21_3!$R$673</f>
        <v>673000</v>
      </c>
      <c r="ED22" s="31"/>
      <c r="EE22" s="21">
        <f t="shared" si="33"/>
        <v>6169424.5</v>
      </c>
      <c r="EF22" s="21">
        <f>+DM22+DP22+DS22+DV22+DY22+EB22</f>
        <v>6169424.5</v>
      </c>
      <c r="EG22" s="21">
        <f>+DN22+DQ22+DT22+DW22+DZ22+EC22</f>
        <v>802086.1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161964909.59999999</v>
      </c>
      <c r="G23" s="23">
        <f>G10+G11+G12+G13+G14+G15+G16+G17+G18+G19+G20+G21+G22</f>
        <v>161964909.59999999</v>
      </c>
      <c r="H23" s="23">
        <f>H10+H11+H12+H13+H14+H15+H16+H17+H18+H19+H20+H21+H22</f>
        <v>108838461.79999998</v>
      </c>
      <c r="I23" s="23">
        <f>IFERROR(H23/G23*100,"-")</f>
        <v>67.198791435005987</v>
      </c>
      <c r="J23" s="24">
        <f t="shared" si="7"/>
        <v>67.198791435005987</v>
      </c>
      <c r="K23" s="23">
        <f>K10+K11+K12+K13+K14+K15+K16+K17+K18+K19+K20+K21+K22</f>
        <v>91669059.800000012</v>
      </c>
      <c r="L23" s="23">
        <f t="shared" ref="L23" si="38">L10+L11+L12+L13+L14+L15+L16+L17+L18+L19+L20+L21+L22</f>
        <v>91669059.800000012</v>
      </c>
      <c r="M23" s="23">
        <f>M10+M11+M12+M13+M14+M15+M16+M17+M18+M19+M20+M21+M22</f>
        <v>79144549.799999997</v>
      </c>
      <c r="N23" s="25">
        <f>IFERROR(M23/L23*100,"-")</f>
        <v>86.337254873863117</v>
      </c>
      <c r="O23" s="26">
        <f t="shared" si="12"/>
        <v>86.337254873863117</v>
      </c>
      <c r="P23" s="27">
        <f>P10+P11+P12+P13+P14+P15+P16+P17+P18+P19+P20+P21</f>
        <v>19194999.799999997</v>
      </c>
      <c r="Q23" s="27">
        <f>Q10+Q11+Q12+Q13+Q14+Q15+Q16+Q17+Q18+Q19+Q20+Q21+Q22</f>
        <v>19194999.799999997</v>
      </c>
      <c r="R23" s="27">
        <f>R10+R11+R12+R13+R14+R15+R16+R17+R18+R19+R20+R21+R22</f>
        <v>18364690.199999999</v>
      </c>
      <c r="S23" s="27">
        <f>IFERROR(R23/Q23*100,"-")</f>
        <v>95.67434431543991</v>
      </c>
      <c r="T23" s="26">
        <f t="shared" si="14"/>
        <v>95.67434431543991</v>
      </c>
      <c r="U23" s="27">
        <f>U10+U11+U12+U13+U14+U15+U16+U17+U18+U19+U20+U21</f>
        <v>14302191.900000002</v>
      </c>
      <c r="V23" s="27">
        <f>V10+V11+V12+V13+V14+V15+V16+V17+V18+V19+V20+V21+V22</f>
        <v>14302191.9</v>
      </c>
      <c r="W23" s="27">
        <f>W10+W11+W12+W13+W14+W15+W16+W17+W18+W19+W20+W21+W22</f>
        <v>11325200.100000001</v>
      </c>
      <c r="X23" s="27">
        <f>IFERROR(W23/V23*100,"-")</f>
        <v>79.185066031731836</v>
      </c>
      <c r="Y23" s="26">
        <f t="shared" si="19"/>
        <v>79.185066031731822</v>
      </c>
      <c r="Z23" s="21">
        <f>Z10+Z11+Z12+Z13+Z14+Z15+Z16+Z17+Z18+Z19+Z20+Z21+Z22</f>
        <v>321464.10000000003</v>
      </c>
      <c r="AA23" s="21">
        <f>AA10+AA11+AA12+AA13+AA14+AA15+AA16+AA17+AA18+AA19+AA20+AA21+AA22</f>
        <v>321464.10000000003</v>
      </c>
      <c r="AB23" s="21">
        <f>AB10+AB11+AB12+AB13+AB14+AB15+AB16+AB17+AB18+AB19+AB20+AB21+AB22</f>
        <v>194734.50000000003</v>
      </c>
      <c r="AC23" s="28">
        <f>IFERROR(AB23/AA23*100,"-")</f>
        <v>60.577370847942277</v>
      </c>
      <c r="AD23" s="29">
        <f t="shared" si="21"/>
        <v>60.577370847942277</v>
      </c>
      <c r="AE23" s="21">
        <f>SUM(AE10:AE22)</f>
        <v>75012.799999999988</v>
      </c>
      <c r="AF23" s="21">
        <f>SUM(AF10:AF22)</f>
        <v>75012.799999999988</v>
      </c>
      <c r="AG23" s="21">
        <f>SUM(AG10:AG22)</f>
        <v>26203.200000000004</v>
      </c>
      <c r="AH23" s="28">
        <f>IFERROR(AG23/AF23*100,"-")</f>
        <v>34.931638333724393</v>
      </c>
      <c r="AI23" s="26">
        <f t="shared" si="23"/>
        <v>34.931638333724393</v>
      </c>
      <c r="AJ23" s="37">
        <f>SUM(AJ10:AJ22)</f>
        <v>13980727.800000001</v>
      </c>
      <c r="AK23" s="37">
        <f>SUM(AK10:AK22)</f>
        <v>13980727.800000001</v>
      </c>
      <c r="AL23" s="37">
        <f>SUM(AL10:AL22)</f>
        <v>11130465.600000001</v>
      </c>
      <c r="AM23" s="30">
        <f>IFERROR(AL23/AK23*100,"-")</f>
        <v>79.612919722247938</v>
      </c>
      <c r="AN23" s="26">
        <f t="shared" si="25"/>
        <v>79.612919722247938</v>
      </c>
      <c r="AO23" s="37">
        <f>SUM(AO10:AO22)</f>
        <v>14990088.699999999</v>
      </c>
      <c r="AP23" s="37">
        <f>SUM(AP10:AP22)</f>
        <v>14990088.699999999</v>
      </c>
      <c r="AQ23" s="37">
        <f>SUM(AQ10:AQ22)</f>
        <v>17361515.300000001</v>
      </c>
      <c r="AR23" s="28">
        <f>IFERROR(AQ23/AP23*100,"-")</f>
        <v>115.8199637604546</v>
      </c>
      <c r="AS23" s="26">
        <f t="shared" si="27"/>
        <v>115.8199637604546</v>
      </c>
      <c r="AT23" s="37">
        <f>AT10+AT11+AT12+AT13+AT14+AT15+AT16+AT17+AT18+AT19+AT20+AT21+AT22</f>
        <v>590000</v>
      </c>
      <c r="AU23" s="37">
        <f>AU10+AU11+AU12+AU13+AU14+AU15+AU16+AU17+AU18+AU19+AU20+AU21+AU22</f>
        <v>590000</v>
      </c>
      <c r="AV23" s="37">
        <f>AV10+AV11+AV12+AV13+AV14+AV15+AV16+AV17+AV18+AV19+AV20+AV21+AV22</f>
        <v>697608.1</v>
      </c>
      <c r="AW23" s="31">
        <f>IFERROR(AV23/AU23*100,"-")</f>
        <v>118.23866101694915</v>
      </c>
      <c r="AX23" s="32">
        <f t="shared" si="29"/>
        <v>118.23866101694915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9550014.8000000007</v>
      </c>
      <c r="BG23" s="37">
        <f t="shared" si="39"/>
        <v>8754180.0999999996</v>
      </c>
      <c r="BH23" s="37">
        <f>BH10+BH11+BH12+BH13+BH14+BH15+BH16+BH17+BH18+BH19+BH20+BH21+BH22</f>
        <v>846892.5</v>
      </c>
      <c r="BI23" s="37">
        <f t="shared" si="39"/>
        <v>846892.5</v>
      </c>
      <c r="BJ23" s="37">
        <f t="shared" si="39"/>
        <v>572420.4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235134.5</v>
      </c>
      <c r="BP23" s="37">
        <f t="shared" si="39"/>
        <v>305364.90000000002</v>
      </c>
      <c r="BQ23" s="39">
        <f t="shared" si="39"/>
        <v>2270988.7999999998</v>
      </c>
      <c r="BR23" s="39">
        <f t="shared" si="39"/>
        <v>2270988.7999999998</v>
      </c>
      <c r="BS23" s="39">
        <f t="shared" si="39"/>
        <v>2006402.3</v>
      </c>
      <c r="BT23" s="33">
        <f t="shared" si="30"/>
        <v>88.349282039612007</v>
      </c>
      <c r="BU23" s="37">
        <f t="shared" ref="BU23:DC23" si="40">BU10+BU11+BU12+BU13+BU14+BU15+BU16+BU17+BU18+BU19+BU20+BU21+BU22</f>
        <v>1790072.6</v>
      </c>
      <c r="BV23" s="37">
        <f t="shared" si="40"/>
        <v>1790072.6</v>
      </c>
      <c r="BW23" s="37">
        <f>BW10+BW11+BW12+BW13+BW14+BW15+BW16+BW17+BW18+BW19+BW20+BW21+BW22</f>
        <v>1571386.0000000002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151716.20000000001</v>
      </c>
      <c r="CC23" s="37">
        <f t="shared" si="40"/>
        <v>115155.70000000001</v>
      </c>
      <c r="CD23" s="37">
        <f t="shared" si="40"/>
        <v>329200</v>
      </c>
      <c r="CE23" s="37">
        <f t="shared" si="40"/>
        <v>329200</v>
      </c>
      <c r="CF23" s="37">
        <f t="shared" si="40"/>
        <v>319860.59999999998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59156029</v>
      </c>
      <c r="CK23" s="37">
        <f>CK10+CK11+CK12+CK13+CK14+CK15+CK16+CK17+CK18+CK19+CK20+CK21+CK22</f>
        <v>59156029</v>
      </c>
      <c r="CL23" s="37">
        <f t="shared" si="40"/>
        <v>20238225.399999999</v>
      </c>
      <c r="CM23" s="37">
        <f t="shared" si="40"/>
        <v>21303814.699999999</v>
      </c>
      <c r="CN23" s="37">
        <f t="shared" si="40"/>
        <v>21303814.699999999</v>
      </c>
      <c r="CO23" s="37">
        <f t="shared" si="40"/>
        <v>12440647.699999999</v>
      </c>
      <c r="CP23" s="37">
        <f t="shared" si="40"/>
        <v>14972558.6</v>
      </c>
      <c r="CQ23" s="37">
        <f t="shared" si="40"/>
        <v>14972558.6</v>
      </c>
      <c r="CR23" s="37">
        <f t="shared" si="40"/>
        <v>14805740.299999999</v>
      </c>
      <c r="CS23" s="37">
        <f t="shared" si="40"/>
        <v>3962205.0999999996</v>
      </c>
      <c r="CT23" s="37">
        <f t="shared" si="40"/>
        <v>3962205.0999999996</v>
      </c>
      <c r="CU23" s="37">
        <f t="shared" si="40"/>
        <v>4975532.3</v>
      </c>
      <c r="CV23" s="37">
        <f t="shared" si="40"/>
        <v>300000</v>
      </c>
      <c r="CW23" s="37">
        <f t="shared" si="40"/>
        <v>300000</v>
      </c>
      <c r="CX23" s="37">
        <f t="shared" si="40"/>
        <v>205294.1</v>
      </c>
      <c r="CY23" s="37">
        <f t="shared" si="40"/>
        <v>2603600</v>
      </c>
      <c r="CZ23" s="37">
        <f t="shared" si="40"/>
        <v>2603600</v>
      </c>
      <c r="DA23" s="37">
        <f t="shared" si="40"/>
        <v>1679871.1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-75237.499999999985</v>
      </c>
      <c r="DH23" s="37">
        <f t="shared" si="41"/>
        <v>0</v>
      </c>
      <c r="DI23" s="37">
        <f t="shared" si="41"/>
        <v>161221996.09999999</v>
      </c>
      <c r="DJ23" s="37">
        <f t="shared" si="41"/>
        <v>161221996.09999999</v>
      </c>
      <c r="DK23" s="37">
        <f t="shared" si="41"/>
        <v>108709375.69999999</v>
      </c>
      <c r="DL23" s="37">
        <f t="shared" si="41"/>
        <v>426853.2</v>
      </c>
      <c r="DM23" s="37">
        <f t="shared" si="41"/>
        <v>426853.2</v>
      </c>
      <c r="DN23" s="37">
        <f t="shared" si="41"/>
        <v>12472</v>
      </c>
      <c r="DO23" s="37">
        <f t="shared" si="41"/>
        <v>301060.3</v>
      </c>
      <c r="DP23" s="37">
        <f t="shared" si="41"/>
        <v>301060.3</v>
      </c>
      <c r="DQ23" s="37">
        <f t="shared" si="41"/>
        <v>84833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31781.1</v>
      </c>
      <c r="EA23" s="37">
        <f t="shared" si="41"/>
        <v>5426511</v>
      </c>
      <c r="EB23" s="37">
        <f t="shared" si="41"/>
        <v>5426511</v>
      </c>
      <c r="EC23" s="37">
        <f t="shared" si="41"/>
        <v>673000</v>
      </c>
      <c r="ED23" s="37">
        <f t="shared" si="41"/>
        <v>0</v>
      </c>
      <c r="EE23" s="37">
        <f t="shared" si="41"/>
        <v>6169424.5</v>
      </c>
      <c r="EF23" s="37">
        <f t="shared" si="41"/>
        <v>6169424.5</v>
      </c>
      <c r="EG23" s="37">
        <f t="shared" si="41"/>
        <v>802086.1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 varchutyun</cp:lastModifiedBy>
  <cp:lastPrinted>2025-11-12T06:24:23Z</cp:lastPrinted>
  <dcterms:created xsi:type="dcterms:W3CDTF">2002-03-15T09:46:46Z</dcterms:created>
  <dcterms:modified xsi:type="dcterms:W3CDTF">2025-12-05T08:39:05Z</dcterms:modified>
</cp:coreProperties>
</file>